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hn\OneDrive\Documents\Classes\Psych 272\"/>
    </mc:Choice>
  </mc:AlternateContent>
  <bookViews>
    <workbookView xWindow="555" yWindow="30" windowWidth="25605" windowHeight="15945"/>
  </bookViews>
  <sheets>
    <sheet name="2AFC" sheetId="8" r:id="rId1"/>
    <sheet name="SDT ROC" sheetId="9" r:id="rId2"/>
  </sheets>
  <calcPr calcId="152511"/>
</workbook>
</file>

<file path=xl/calcChain.xml><?xml version="1.0" encoding="utf-8"?>
<calcChain xmlns="http://schemas.openxmlformats.org/spreadsheetml/2006/main">
  <c r="J14" i="9" l="1"/>
  <c r="J15" i="9"/>
  <c r="J16" i="9"/>
  <c r="J17" i="9"/>
  <c r="J18" i="9"/>
  <c r="J19" i="9"/>
  <c r="L19" i="9" s="1"/>
  <c r="J20" i="9"/>
  <c r="J21" i="9"/>
  <c r="L21" i="9" s="1"/>
  <c r="I15" i="9"/>
  <c r="I16" i="9"/>
  <c r="I17" i="9"/>
  <c r="I18" i="9"/>
  <c r="I19" i="9"/>
  <c r="I20" i="9"/>
  <c r="I21" i="9"/>
  <c r="I14" i="9"/>
  <c r="Y28" i="9"/>
  <c r="L15" i="9"/>
  <c r="K18" i="9"/>
  <c r="L17" i="9" l="1"/>
  <c r="Y27" i="9"/>
  <c r="Y29" i="9" s="1"/>
  <c r="L20" i="9"/>
  <c r="L18" i="9"/>
  <c r="L16" i="9"/>
  <c r="L14" i="9"/>
  <c r="K19" i="9"/>
  <c r="K17" i="9"/>
  <c r="K15" i="9"/>
  <c r="K20" i="9"/>
  <c r="K16" i="9"/>
  <c r="K21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3" i="9"/>
  <c r="O14" i="9" l="1"/>
  <c r="O15" i="9"/>
  <c r="O16" i="9"/>
  <c r="O17" i="9"/>
  <c r="O18" i="9"/>
  <c r="O19" i="9"/>
  <c r="O20" i="9"/>
  <c r="L3" i="9"/>
  <c r="L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4" i="9" l="1"/>
  <c r="E8" i="9"/>
  <c r="E12" i="9"/>
  <c r="E16" i="9"/>
  <c r="E20" i="9"/>
  <c r="E24" i="9"/>
  <c r="E28" i="9"/>
  <c r="E32" i="9"/>
  <c r="E36" i="9"/>
  <c r="E40" i="9"/>
  <c r="E44" i="9"/>
  <c r="E48" i="9"/>
  <c r="E52" i="9"/>
  <c r="E56" i="9"/>
  <c r="E60" i="9"/>
  <c r="E64" i="9"/>
  <c r="E68" i="9"/>
  <c r="E72" i="9"/>
  <c r="E76" i="9"/>
  <c r="E80" i="9"/>
  <c r="E84" i="9"/>
  <c r="E88" i="9"/>
  <c r="E92" i="9"/>
  <c r="E96" i="9"/>
  <c r="E100" i="9"/>
  <c r="E3" i="9"/>
  <c r="E5" i="9"/>
  <c r="E9" i="9"/>
  <c r="E13" i="9"/>
  <c r="E17" i="9"/>
  <c r="E21" i="9"/>
  <c r="E25" i="9"/>
  <c r="E29" i="9"/>
  <c r="E33" i="9"/>
  <c r="E37" i="9"/>
  <c r="E41" i="9"/>
  <c r="E45" i="9"/>
  <c r="E49" i="9"/>
  <c r="E53" i="9"/>
  <c r="E57" i="9"/>
  <c r="E61" i="9"/>
  <c r="E65" i="9"/>
  <c r="E69" i="9"/>
  <c r="E73" i="9"/>
  <c r="E77" i="9"/>
  <c r="E81" i="9"/>
  <c r="E85" i="9"/>
  <c r="E89" i="9"/>
  <c r="E93" i="9"/>
  <c r="E97" i="9"/>
  <c r="E101" i="9"/>
  <c r="E6" i="9"/>
  <c r="E10" i="9"/>
  <c r="E14" i="9"/>
  <c r="E18" i="9"/>
  <c r="E22" i="9"/>
  <c r="E26" i="9"/>
  <c r="E30" i="9"/>
  <c r="E34" i="9"/>
  <c r="E38" i="9"/>
  <c r="E42" i="9"/>
  <c r="E46" i="9"/>
  <c r="E50" i="9"/>
  <c r="E54" i="9"/>
  <c r="E58" i="9"/>
  <c r="E62" i="9"/>
  <c r="E66" i="9"/>
  <c r="E70" i="9"/>
  <c r="E74" i="9"/>
  <c r="E78" i="9"/>
  <c r="E82" i="9"/>
  <c r="E86" i="9"/>
  <c r="E90" i="9"/>
  <c r="E94" i="9"/>
  <c r="E98" i="9"/>
  <c r="E102" i="9"/>
  <c r="E7" i="9"/>
  <c r="E11" i="9"/>
  <c r="E15" i="9"/>
  <c r="E19" i="9"/>
  <c r="E23" i="9"/>
  <c r="E27" i="9"/>
  <c r="E31" i="9"/>
  <c r="E35" i="9"/>
  <c r="E39" i="9"/>
  <c r="E43" i="9"/>
  <c r="E47" i="9"/>
  <c r="E51" i="9"/>
  <c r="E55" i="9"/>
  <c r="E59" i="9"/>
  <c r="E63" i="9"/>
  <c r="E67" i="9"/>
  <c r="E71" i="9"/>
  <c r="E75" i="9"/>
  <c r="E79" i="9"/>
  <c r="E83" i="9"/>
  <c r="E87" i="9"/>
  <c r="E91" i="9"/>
  <c r="E95" i="9"/>
  <c r="E99" i="9"/>
  <c r="E103" i="9"/>
  <c r="C53" i="9"/>
  <c r="C91" i="9"/>
  <c r="C99" i="9"/>
  <c r="C17" i="9"/>
  <c r="C73" i="9"/>
  <c r="C61" i="9"/>
  <c r="C102" i="9"/>
  <c r="C25" i="9"/>
  <c r="C13" i="9"/>
  <c r="C69" i="9"/>
  <c r="C95" i="9"/>
  <c r="C57" i="9"/>
  <c r="C83" i="9"/>
  <c r="C21" i="9"/>
  <c r="C33" i="9"/>
  <c r="C45" i="9"/>
  <c r="C77" i="9"/>
  <c r="C103" i="9"/>
  <c r="C41" i="9"/>
  <c r="C6" i="9"/>
  <c r="C87" i="9"/>
  <c r="C49" i="9"/>
  <c r="C9" i="9"/>
  <c r="C65" i="9"/>
  <c r="N15" i="9"/>
  <c r="Q15" i="9" s="1"/>
  <c r="C80" i="9"/>
  <c r="C3" i="9"/>
  <c r="C10" i="9"/>
  <c r="C14" i="9"/>
  <c r="C18" i="9"/>
  <c r="C22" i="9"/>
  <c r="C26" i="9"/>
  <c r="C30" i="9"/>
  <c r="C34" i="9"/>
  <c r="C38" i="9"/>
  <c r="C42" i="9"/>
  <c r="C46" i="9"/>
  <c r="C50" i="9"/>
  <c r="C54" i="9"/>
  <c r="C58" i="9"/>
  <c r="C62" i="9"/>
  <c r="C66" i="9"/>
  <c r="C70" i="9"/>
  <c r="C74" i="9"/>
  <c r="C84" i="9"/>
  <c r="C88" i="9"/>
  <c r="C92" i="9"/>
  <c r="C96" i="9"/>
  <c r="C100" i="9"/>
  <c r="C7" i="9"/>
  <c r="C78" i="9"/>
  <c r="C81" i="9"/>
  <c r="C15" i="9"/>
  <c r="C23" i="9"/>
  <c r="C29" i="9"/>
  <c r="C31" i="9"/>
  <c r="C39" i="9"/>
  <c r="C47" i="9"/>
  <c r="C75" i="9"/>
  <c r="C4" i="9"/>
  <c r="C11" i="9"/>
  <c r="C19" i="9"/>
  <c r="C27" i="9"/>
  <c r="C35" i="9"/>
  <c r="C37" i="9"/>
  <c r="C43" i="9"/>
  <c r="C51" i="9"/>
  <c r="C55" i="9"/>
  <c r="C59" i="9"/>
  <c r="C63" i="9"/>
  <c r="C67" i="9"/>
  <c r="C71" i="9"/>
  <c r="C85" i="9"/>
  <c r="C89" i="9"/>
  <c r="C93" i="9"/>
  <c r="C97" i="9"/>
  <c r="C101" i="9"/>
  <c r="C5" i="9"/>
  <c r="C8" i="9"/>
  <c r="C12" i="9"/>
  <c r="C16" i="9"/>
  <c r="C20" i="9"/>
  <c r="C24" i="9"/>
  <c r="C28" i="9"/>
  <c r="C32" i="9"/>
  <c r="C36" i="9"/>
  <c r="C40" i="9"/>
  <c r="C44" i="9"/>
  <c r="C48" i="9"/>
  <c r="C52" i="9"/>
  <c r="C56" i="9"/>
  <c r="C60" i="9"/>
  <c r="C64" i="9"/>
  <c r="C68" i="9"/>
  <c r="C72" i="9"/>
  <c r="C76" i="9"/>
  <c r="C79" i="9"/>
  <c r="C82" i="9"/>
  <c r="C86" i="9"/>
  <c r="C90" i="9"/>
  <c r="C94" i="9"/>
  <c r="C98" i="9"/>
  <c r="R15" i="9" l="1"/>
  <c r="S15" i="9" s="1"/>
  <c r="T15" i="9" s="1"/>
  <c r="N16" i="9"/>
  <c r="W15" i="9" l="1"/>
  <c r="X15" i="9"/>
  <c r="R16" i="9"/>
  <c r="Q16" i="9"/>
  <c r="N17" i="9"/>
  <c r="X16" i="9" l="1"/>
  <c r="W16" i="9"/>
  <c r="Q17" i="9"/>
  <c r="R17" i="9"/>
  <c r="S16" i="9"/>
  <c r="T16" i="9" s="1"/>
  <c r="N18" i="9"/>
  <c r="W17" i="9" l="1"/>
  <c r="X17" i="9"/>
  <c r="R18" i="9"/>
  <c r="Q18" i="9"/>
  <c r="S17" i="9"/>
  <c r="T17" i="9" s="1"/>
  <c r="N19" i="9"/>
  <c r="X18" i="9" l="1"/>
  <c r="W18" i="9"/>
  <c r="R19" i="9"/>
  <c r="Q19" i="9"/>
  <c r="S18" i="9"/>
  <c r="T18" i="9" s="1"/>
  <c r="N20" i="9"/>
  <c r="X19" i="9" l="1"/>
  <c r="W19" i="9"/>
  <c r="Q20" i="9"/>
  <c r="R20" i="9"/>
  <c r="S19" i="9"/>
  <c r="T19" i="9" s="1"/>
  <c r="S22" i="8"/>
  <c r="R22" i="8"/>
  <c r="S20" i="8"/>
  <c r="R20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3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J56" i="8"/>
  <c r="K56" i="8" s="1"/>
  <c r="I51" i="8"/>
  <c r="K51" i="8" s="1"/>
  <c r="J55" i="8"/>
  <c r="K55" i="8" s="1"/>
  <c r="S79" i="8" s="1"/>
  <c r="I50" i="8"/>
  <c r="K50" i="8" s="1"/>
  <c r="S78" i="8" s="1"/>
  <c r="S20" i="9" l="1"/>
  <c r="T20" i="9" s="1"/>
  <c r="X20" i="9"/>
  <c r="W20" i="9"/>
  <c r="R78" i="8"/>
  <c r="R79" i="8"/>
  <c r="D71" i="8"/>
  <c r="D14" i="8"/>
  <c r="K59" i="8"/>
  <c r="K61" i="8" s="1"/>
  <c r="D39" i="8"/>
  <c r="D103" i="8"/>
  <c r="E6" i="8"/>
  <c r="E96" i="8"/>
  <c r="E72" i="8"/>
  <c r="E104" i="8"/>
  <c r="E120" i="8"/>
  <c r="E88" i="8"/>
  <c r="E112" i="8"/>
  <c r="E80" i="8"/>
  <c r="E64" i="8"/>
  <c r="D18" i="8"/>
  <c r="D121" i="8"/>
  <c r="D89" i="8"/>
  <c r="D57" i="8"/>
  <c r="D25" i="8"/>
  <c r="D12" i="8"/>
  <c r="D97" i="8"/>
  <c r="D95" i="8"/>
  <c r="D31" i="8"/>
  <c r="D87" i="8"/>
  <c r="D22" i="8"/>
  <c r="D113" i="8"/>
  <c r="D81" i="8"/>
  <c r="D49" i="8"/>
  <c r="D16" i="8"/>
  <c r="D65" i="8"/>
  <c r="D63" i="8"/>
  <c r="D119" i="8"/>
  <c r="D79" i="8"/>
  <c r="D47" i="8"/>
  <c r="D33" i="8"/>
  <c r="D55" i="8"/>
  <c r="D111" i="8"/>
  <c r="D105" i="8"/>
  <c r="D73" i="8"/>
  <c r="D41" i="8"/>
  <c r="D20" i="8"/>
  <c r="E56" i="8"/>
  <c r="E40" i="8"/>
  <c r="E16" i="8"/>
  <c r="E119" i="8"/>
  <c r="E95" i="8"/>
  <c r="E71" i="8"/>
  <c r="E55" i="8"/>
  <c r="E39" i="8"/>
  <c r="E19" i="8"/>
  <c r="E110" i="8"/>
  <c r="E86" i="8"/>
  <c r="E62" i="8"/>
  <c r="E38" i="8"/>
  <c r="E117" i="8"/>
  <c r="E109" i="8"/>
  <c r="E101" i="8"/>
  <c r="E93" i="8"/>
  <c r="E85" i="8"/>
  <c r="E77" i="8"/>
  <c r="E69" i="8"/>
  <c r="E61" i="8"/>
  <c r="E53" i="8"/>
  <c r="E45" i="8"/>
  <c r="E37" i="8"/>
  <c r="E29" i="8"/>
  <c r="E18" i="8"/>
  <c r="E15" i="8"/>
  <c r="E8" i="8"/>
  <c r="E4" i="8"/>
  <c r="E48" i="8"/>
  <c r="E24" i="8"/>
  <c r="E103" i="8"/>
  <c r="E87" i="8"/>
  <c r="E63" i="8"/>
  <c r="E22" i="8"/>
  <c r="E5" i="8"/>
  <c r="E118" i="8"/>
  <c r="E94" i="8"/>
  <c r="E78" i="8"/>
  <c r="E54" i="8"/>
  <c r="E30" i="8"/>
  <c r="E116" i="8"/>
  <c r="E100" i="8"/>
  <c r="E92" i="8"/>
  <c r="E76" i="8"/>
  <c r="E60" i="8"/>
  <c r="E44" i="8"/>
  <c r="E28" i="8"/>
  <c r="E123" i="8"/>
  <c r="E107" i="8"/>
  <c r="E91" i="8"/>
  <c r="E75" i="8"/>
  <c r="E67" i="8"/>
  <c r="E51" i="8"/>
  <c r="E35" i="8"/>
  <c r="E11" i="8"/>
  <c r="E7" i="8"/>
  <c r="E122" i="8"/>
  <c r="E114" i="8"/>
  <c r="E106" i="8"/>
  <c r="E98" i="8"/>
  <c r="E90" i="8"/>
  <c r="E82" i="8"/>
  <c r="E74" i="8"/>
  <c r="E66" i="8"/>
  <c r="E58" i="8"/>
  <c r="E50" i="8"/>
  <c r="E42" i="8"/>
  <c r="E34" i="8"/>
  <c r="E26" i="8"/>
  <c r="E20" i="8"/>
  <c r="E17" i="8"/>
  <c r="E32" i="8"/>
  <c r="E13" i="8"/>
  <c r="E111" i="8"/>
  <c r="E79" i="8"/>
  <c r="E47" i="8"/>
  <c r="E31" i="8"/>
  <c r="E9" i="8"/>
  <c r="E102" i="8"/>
  <c r="E70" i="8"/>
  <c r="E46" i="8"/>
  <c r="E12" i="8"/>
  <c r="E23" i="8"/>
  <c r="E108" i="8"/>
  <c r="E84" i="8"/>
  <c r="E68" i="8"/>
  <c r="E52" i="8"/>
  <c r="E36" i="8"/>
  <c r="E21" i="8"/>
  <c r="E115" i="8"/>
  <c r="E99" i="8"/>
  <c r="E83" i="8"/>
  <c r="E59" i="8"/>
  <c r="E43" i="8"/>
  <c r="E27" i="8"/>
  <c r="E14" i="8"/>
  <c r="E3" i="8"/>
  <c r="E121" i="8"/>
  <c r="E113" i="8"/>
  <c r="E105" i="8"/>
  <c r="E97" i="8"/>
  <c r="E89" i="8"/>
  <c r="E81" i="8"/>
  <c r="E73" i="8"/>
  <c r="E65" i="8"/>
  <c r="E57" i="8"/>
  <c r="E49" i="8"/>
  <c r="E41" i="8"/>
  <c r="E33" i="8"/>
  <c r="E25" i="8"/>
  <c r="E10" i="8"/>
  <c r="D10" i="8"/>
  <c r="D8" i="8"/>
  <c r="D6" i="8"/>
  <c r="D4" i="8"/>
  <c r="D120" i="8"/>
  <c r="D112" i="8"/>
  <c r="D104" i="8"/>
  <c r="D96" i="8"/>
  <c r="D88" i="8"/>
  <c r="D80" i="8"/>
  <c r="D72" i="8"/>
  <c r="D64" i="8"/>
  <c r="D56" i="8"/>
  <c r="D48" i="8"/>
  <c r="D40" i="8"/>
  <c r="D32" i="8"/>
  <c r="D24" i="8"/>
  <c r="D118" i="8"/>
  <c r="D110" i="8"/>
  <c r="D102" i="8"/>
  <c r="D94" i="8"/>
  <c r="D86" i="8"/>
  <c r="D78" i="8"/>
  <c r="D70" i="8"/>
  <c r="D62" i="8"/>
  <c r="D54" i="8"/>
  <c r="D46" i="8"/>
  <c r="D38" i="8"/>
  <c r="D30" i="8"/>
  <c r="D117" i="8"/>
  <c r="D109" i="8"/>
  <c r="D101" i="8"/>
  <c r="D93" i="8"/>
  <c r="D85" i="8"/>
  <c r="D77" i="8"/>
  <c r="D69" i="8"/>
  <c r="D61" i="8"/>
  <c r="D53" i="8"/>
  <c r="D45" i="8"/>
  <c r="D37" i="8"/>
  <c r="D29" i="8"/>
  <c r="D21" i="8"/>
  <c r="D19" i="8"/>
  <c r="D17" i="8"/>
  <c r="D15" i="8"/>
  <c r="D13" i="8"/>
  <c r="D11" i="8"/>
  <c r="D9" i="8"/>
  <c r="D7" i="8"/>
  <c r="D5" i="8"/>
  <c r="D3" i="8"/>
  <c r="D23" i="8"/>
  <c r="D116" i="8"/>
  <c r="D108" i="8"/>
  <c r="D100" i="8"/>
  <c r="D92" i="8"/>
  <c r="D84" i="8"/>
  <c r="D76" i="8"/>
  <c r="D68" i="8"/>
  <c r="D60" i="8"/>
  <c r="D52" i="8"/>
  <c r="D44" i="8"/>
  <c r="D36" i="8"/>
  <c r="D28" i="8"/>
  <c r="D123" i="8"/>
  <c r="D115" i="8"/>
  <c r="D107" i="8"/>
  <c r="D99" i="8"/>
  <c r="D91" i="8"/>
  <c r="D83" i="8"/>
  <c r="D75" i="8"/>
  <c r="D67" i="8"/>
  <c r="D59" i="8"/>
  <c r="D51" i="8"/>
  <c r="D43" i="8"/>
  <c r="D35" i="8"/>
  <c r="D27" i="8"/>
  <c r="D122" i="8"/>
  <c r="D114" i="8"/>
  <c r="D106" i="8"/>
  <c r="D98" i="8"/>
  <c r="D90" i="8"/>
  <c r="D82" i="8"/>
  <c r="D74" i="8"/>
  <c r="D66" i="8"/>
  <c r="D58" i="8"/>
  <c r="D50" i="8"/>
  <c r="D42" i="8"/>
  <c r="D34" i="8"/>
  <c r="D26" i="8"/>
  <c r="B123" i="8" l="1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U21" i="8" s="1"/>
  <c r="U22" i="8" s="1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K14" i="9" l="1"/>
  <c r="N14" i="9" s="1"/>
  <c r="R14" i="9" l="1"/>
  <c r="Q14" i="9"/>
  <c r="Y30" i="9" s="1"/>
  <c r="S14" i="9" l="1"/>
  <c r="T14" i="9" s="1"/>
  <c r="X14" i="9"/>
  <c r="W14" i="9"/>
</calcChain>
</file>

<file path=xl/comments1.xml><?xml version="1.0" encoding="utf-8"?>
<comments xmlns="http://schemas.openxmlformats.org/spreadsheetml/2006/main">
  <authors>
    <author>jwixted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after fitting the model to the data using MLE, use estimates of d and s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jwixted</author>
  </authors>
  <commentList>
    <comment ref="I3" authorId="0" shapeId="0">
      <text>
        <r>
          <rPr>
            <b/>
            <sz val="8"/>
            <color indexed="81"/>
            <rFont val="Tahoma"/>
            <family val="2"/>
          </rPr>
          <t>after fitting the model to the data using MLE, use estimates of d and s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<sst xmlns="http://schemas.openxmlformats.org/spreadsheetml/2006/main" count="77" uniqueCount="49">
  <si>
    <t>Noise</t>
  </si>
  <si>
    <t>Signal</t>
  </si>
  <si>
    <t>y</t>
  </si>
  <si>
    <t>x1</t>
  </si>
  <si>
    <t>x2</t>
  </si>
  <si>
    <t>y1</t>
  </si>
  <si>
    <t>d'</t>
  </si>
  <si>
    <t>c</t>
  </si>
  <si>
    <t>Target</t>
  </si>
  <si>
    <t>Foil</t>
  </si>
  <si>
    <t>Left</t>
  </si>
  <si>
    <t>Right</t>
  </si>
  <si>
    <t>L-R</t>
  </si>
  <si>
    <t>µ</t>
  </si>
  <si>
    <t>σ</t>
  </si>
  <si>
    <t>Present/Absent</t>
  </si>
  <si>
    <t>2AFC</t>
  </si>
  <si>
    <t>2AFC d'</t>
  </si>
  <si>
    <r>
      <rPr>
        <sz val="10"/>
        <color theme="0" tint="-0.249977111117893"/>
        <rFont val="Calibri"/>
        <family val="2"/>
      </rPr>
      <t>µ</t>
    </r>
    <r>
      <rPr>
        <sz val="10"/>
        <color theme="0" tint="-0.249977111117893"/>
        <rFont val="Arial"/>
        <family val="2"/>
      </rPr>
      <t>-foil</t>
    </r>
  </si>
  <si>
    <r>
      <rPr>
        <sz val="10"/>
        <color theme="0" tint="-0.249977111117893"/>
        <rFont val="Calibri"/>
        <family val="2"/>
      </rPr>
      <t>µ</t>
    </r>
    <r>
      <rPr>
        <sz val="10"/>
        <color theme="0" tint="-0.249977111117893"/>
        <rFont val="Arial"/>
        <family val="2"/>
      </rPr>
      <t>-target</t>
    </r>
  </si>
  <si>
    <r>
      <rPr>
        <sz val="10"/>
        <color theme="0" tint="-0.249977111117893"/>
        <rFont val="Calibri"/>
        <family val="2"/>
      </rPr>
      <t>µ</t>
    </r>
    <r>
      <rPr>
        <sz val="10"/>
        <color theme="0" tint="-0.249977111117893"/>
        <rFont val="Arial"/>
        <family val="2"/>
      </rPr>
      <t>-left</t>
    </r>
  </si>
  <si>
    <r>
      <rPr>
        <sz val="10"/>
        <color theme="0" tint="-0.249977111117893"/>
        <rFont val="Calibri"/>
        <family val="2"/>
      </rPr>
      <t>µ</t>
    </r>
    <r>
      <rPr>
        <sz val="10"/>
        <color theme="0" tint="-0.249977111117893"/>
        <rFont val="Arial"/>
        <family val="2"/>
      </rPr>
      <t>-right</t>
    </r>
  </si>
  <si>
    <t>d' = (2AFC d') / SQRT(2)</t>
  </si>
  <si>
    <t>(note how this matches d' above)</t>
  </si>
  <si>
    <t>FA</t>
  </si>
  <si>
    <t>Hit</t>
  </si>
  <si>
    <t>d1</t>
  </si>
  <si>
    <t>slope</t>
  </si>
  <si>
    <t>mu</t>
  </si>
  <si>
    <t>sigma</t>
  </si>
  <si>
    <t>z-FA</t>
  </si>
  <si>
    <t>z-Hit</t>
  </si>
  <si>
    <t>Beta</t>
  </si>
  <si>
    <t>c1</t>
  </si>
  <si>
    <t>c2</t>
  </si>
  <si>
    <t>c3</t>
  </si>
  <si>
    <t>c4</t>
  </si>
  <si>
    <t>c5</t>
  </si>
  <si>
    <t>c6</t>
  </si>
  <si>
    <t>c7</t>
  </si>
  <si>
    <t>ln(Beta)</t>
  </si>
  <si>
    <t>Cum FA</t>
  </si>
  <si>
    <t>Cum Hit</t>
  </si>
  <si>
    <t>Value</t>
  </si>
  <si>
    <t>Miss</t>
  </si>
  <si>
    <t>CR</t>
  </si>
  <si>
    <t>Base rate</t>
  </si>
  <si>
    <t>β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</si>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</sst>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0"/>
      <color rgb="FF00B050"/>
      <name val="Arial"/>
      <family val="2"/>
    </font>
    <font>
      <sz val="10"/>
      <color theme="0" tint="-0.249977111117893"/>
      <name val="Calibri"/>
      <family val="2"/>
    </font>
    <font>
      <b/>
      <sz val="10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indexed="12"/>
      <name val="Arial"/>
      <family val="2"/>
    </font>
    <font>
      <b/>
      <sz val="10"/>
      <color theme="5" tint="-0.249977111117893"/>
      <name val="Arial"/>
      <family val="2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39">
    <xf numFmtId="0" fontId="0" fillId="0" borderId="0" xfId="0"/>
    <xf numFmtId="0" fontId="5" fillId="0" borderId="0" xfId="89" applyFont="1" applyFill="1" applyBorder="1" applyAlignment="1">
      <alignment horizontal="center"/>
    </xf>
    <xf numFmtId="164" fontId="5" fillId="0" borderId="0" xfId="89" applyNumberFormat="1" applyFont="1" applyFill="1" applyBorder="1" applyAlignment="1">
      <alignment horizontal="center"/>
    </xf>
    <xf numFmtId="0" fontId="5" fillId="0" borderId="0" xfId="114"/>
    <xf numFmtId="0" fontId="5" fillId="0" borderId="0" xfId="114" applyAlignment="1">
      <alignment horizontal="center"/>
    </xf>
    <xf numFmtId="0" fontId="6" fillId="0" borderId="1" xfId="114" applyFont="1" applyBorder="1" applyAlignment="1">
      <alignment horizontal="center"/>
    </xf>
    <xf numFmtId="0" fontId="6" fillId="0" borderId="3" xfId="114" applyFont="1" applyBorder="1" applyAlignment="1">
      <alignment horizontal="center"/>
    </xf>
    <xf numFmtId="164" fontId="5" fillId="0" borderId="0" xfId="114" applyNumberFormat="1" applyAlignment="1">
      <alignment horizontal="center"/>
    </xf>
    <xf numFmtId="0" fontId="4" fillId="0" borderId="0" xfId="114" applyFont="1"/>
    <xf numFmtId="0" fontId="5" fillId="0" borderId="0" xfId="114" quotePrefix="1" applyAlignment="1">
      <alignment horizontal="center"/>
    </xf>
    <xf numFmtId="164" fontId="5" fillId="0" borderId="0" xfId="114" applyNumberFormat="1"/>
    <xf numFmtId="0" fontId="9" fillId="0" borderId="0" xfId="114" applyFont="1"/>
    <xf numFmtId="0" fontId="9" fillId="0" borderId="0" xfId="114" applyFont="1" applyAlignment="1">
      <alignment horizontal="center"/>
    </xf>
    <xf numFmtId="0" fontId="9" fillId="0" borderId="0" xfId="89" applyFont="1" applyFill="1" applyBorder="1" applyAlignment="1">
      <alignment horizontal="center"/>
    </xf>
    <xf numFmtId="164" fontId="9" fillId="0" borderId="0" xfId="89" applyNumberFormat="1" applyFont="1" applyFill="1" applyBorder="1" applyAlignment="1">
      <alignment horizontal="center"/>
    </xf>
    <xf numFmtId="2" fontId="5" fillId="0" borderId="0" xfId="89" applyNumberFormat="1" applyFont="1" applyFill="1" applyBorder="1" applyAlignment="1">
      <alignment horizontal="center"/>
    </xf>
    <xf numFmtId="0" fontId="11" fillId="0" borderId="0" xfId="114" applyFont="1" applyAlignment="1">
      <alignment horizontal="center"/>
    </xf>
    <xf numFmtId="0" fontId="12" fillId="0" borderId="0" xfId="114" applyFont="1"/>
    <xf numFmtId="164" fontId="12" fillId="0" borderId="0" xfId="114" applyNumberFormat="1" applyFont="1" applyAlignment="1">
      <alignment horizontal="center"/>
    </xf>
    <xf numFmtId="164" fontId="10" fillId="0" borderId="2" xfId="114" applyNumberFormat="1" applyFont="1" applyBorder="1" applyAlignment="1">
      <alignment horizontal="center"/>
    </xf>
    <xf numFmtId="164" fontId="10" fillId="0" borderId="4" xfId="114" applyNumberFormat="1" applyFont="1" applyBorder="1" applyAlignment="1">
      <alignment horizontal="center"/>
    </xf>
    <xf numFmtId="164" fontId="9" fillId="0" borderId="0" xfId="114" applyNumberFormat="1" applyFont="1" applyAlignment="1">
      <alignment horizontal="center"/>
    </xf>
    <xf numFmtId="0" fontId="14" fillId="0" borderId="0" xfId="114" applyFont="1"/>
    <xf numFmtId="0" fontId="15" fillId="0" borderId="0" xfId="114" applyFont="1"/>
    <xf numFmtId="0" fontId="15" fillId="0" borderId="0" xfId="114" applyFont="1" applyAlignment="1">
      <alignment horizontal="center"/>
    </xf>
    <xf numFmtId="0" fontId="16" fillId="0" borderId="0" xfId="114" applyFont="1"/>
    <xf numFmtId="164" fontId="17" fillId="0" borderId="2" xfId="114" applyNumberFormat="1" applyFont="1" applyBorder="1" applyAlignment="1">
      <alignment horizontal="center"/>
    </xf>
    <xf numFmtId="164" fontId="17" fillId="0" borderId="4" xfId="114" applyNumberFormat="1" applyFont="1" applyBorder="1" applyAlignment="1">
      <alignment horizontal="center"/>
    </xf>
    <xf numFmtId="0" fontId="5" fillId="0" borderId="5" xfId="114" applyBorder="1"/>
    <xf numFmtId="0" fontId="5" fillId="0" borderId="0" xfId="114" applyBorder="1" applyAlignment="1">
      <alignment horizontal="center"/>
    </xf>
    <xf numFmtId="164" fontId="17" fillId="0" borderId="0" xfId="114" applyNumberFormat="1" applyFont="1" applyAlignment="1">
      <alignment horizontal="center"/>
    </xf>
    <xf numFmtId="2" fontId="5" fillId="0" borderId="0" xfId="114" applyNumberFormat="1" applyAlignment="1">
      <alignment horizontal="center"/>
    </xf>
    <xf numFmtId="0" fontId="5" fillId="0" borderId="6" xfId="114" applyBorder="1" applyAlignment="1">
      <alignment horizontal="center"/>
    </xf>
    <xf numFmtId="0" fontId="5" fillId="0" borderId="7" xfId="114" applyBorder="1"/>
    <xf numFmtId="164" fontId="5" fillId="0" borderId="8" xfId="114" applyNumberFormat="1" applyBorder="1" applyAlignment="1">
      <alignment horizontal="center"/>
    </xf>
    <xf numFmtId="0" fontId="18" fillId="0" borderId="0" xfId="114" applyFont="1" applyAlignment="1">
      <alignment horizontal="center"/>
    </xf>
    <xf numFmtId="2" fontId="5" fillId="0" borderId="0" xfId="114" applyNumberFormat="1"/>
    <xf numFmtId="0" fontId="19" fillId="0" borderId="0" xfId="114" applyFont="1" applyAlignment="1">
      <alignment horizontal="center"/>
    </xf>
    <xf numFmtId="2" fontId="10" fillId="0" borderId="0" xfId="114" applyNumberFormat="1" applyFont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Normal" xfId="0" builtinId="0"/>
    <cellStyle name="Normal 2" xfId="89"/>
    <cellStyle name="Normal 3" xfId="114"/>
  </cellStyles>
  <dxfs count="0"/>
  <tableStyles count="0" defaultTableStyle="TableStyleMedium2" defaultPivotStyle="PivotStyleMedium4"/>
  <colors>
    <mruColors>
      <color rgb="FF0000FF"/>
      <color rgb="FF1A0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57627118644069E-2"/>
          <c:y val="0.04"/>
          <c:w val="0.89322033898305087"/>
          <c:h val="0.87058823529411766"/>
        </c:manualLayout>
      </c:layout>
      <c:scatterChart>
        <c:scatterStyle val="smoothMarker"/>
        <c:varyColors val="0"/>
        <c:ser>
          <c:idx val="0"/>
          <c:order val="0"/>
          <c:tx>
            <c:v>Noise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'2AFC'!$A$13:$A$123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'2AFC'!$B$13:$B$123</c:f>
              <c:numCache>
                <c:formatCode>General</c:formatCode>
                <c:ptCount val="11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3.2668190561999182E-3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  <c:pt idx="81">
                  <c:v>8.926165717712912E-5</c:v>
                </c:pt>
                <c:pt idx="82">
                  <c:v>5.8943067756537443E-5</c:v>
                </c:pt>
                <c:pt idx="83">
                  <c:v>3.853519674208549E-5</c:v>
                </c:pt>
                <c:pt idx="84">
                  <c:v>2.4942471290052468E-5</c:v>
                </c:pt>
                <c:pt idx="85">
                  <c:v>1.5983741106904766E-5</c:v>
                </c:pt>
                <c:pt idx="86">
                  <c:v>1.0140852065486255E-5</c:v>
                </c:pt>
                <c:pt idx="87">
                  <c:v>6.369825178866807E-6</c:v>
                </c:pt>
                <c:pt idx="88">
                  <c:v>3.9612990910318923E-6</c:v>
                </c:pt>
                <c:pt idx="89">
                  <c:v>2.4389607458932395E-6</c:v>
                </c:pt>
                <c:pt idx="90">
                  <c:v>1.4867195147342238E-6</c:v>
                </c:pt>
                <c:pt idx="91">
                  <c:v>8.9724351623828588E-7</c:v>
                </c:pt>
                <c:pt idx="92">
                  <c:v>5.3610353446973477E-7</c:v>
                </c:pt>
                <c:pt idx="93">
                  <c:v>3.1713492167158123E-7</c:v>
                </c:pt>
                <c:pt idx="94">
                  <c:v>1.8573618445551907E-7</c:v>
                </c:pt>
                <c:pt idx="95">
                  <c:v>1.0769760042542703E-7</c:v>
                </c:pt>
                <c:pt idx="96">
                  <c:v>6.1826205001654827E-8</c:v>
                </c:pt>
                <c:pt idx="97">
                  <c:v>3.5139550948202342E-8</c:v>
                </c:pt>
                <c:pt idx="98">
                  <c:v>1.9773196406243547E-8</c:v>
                </c:pt>
                <c:pt idx="99">
                  <c:v>1.1015763624681683E-8</c:v>
                </c:pt>
                <c:pt idx="100">
                  <c:v>6.0758828498229403E-9</c:v>
                </c:pt>
                <c:pt idx="101">
                  <c:v>3.3178842435470812E-9</c:v>
                </c:pt>
                <c:pt idx="102">
                  <c:v>1.7937839079639713E-9</c:v>
                </c:pt>
                <c:pt idx="103">
                  <c:v>9.6014333703117552E-10</c:v>
                </c:pt>
                <c:pt idx="104">
                  <c:v>5.0881402816447307E-10</c:v>
                </c:pt>
                <c:pt idx="105">
                  <c:v>2.6695566147626813E-10</c:v>
                </c:pt>
                <c:pt idx="106">
                  <c:v>1.3866799941652187E-10</c:v>
                </c:pt>
                <c:pt idx="107">
                  <c:v>7.1313281239955943E-11</c:v>
                </c:pt>
                <c:pt idx="108">
                  <c:v>3.6309615017915555E-11</c:v>
                </c:pt>
                <c:pt idx="109">
                  <c:v>1.8303322170154479E-11</c:v>
                </c:pt>
                <c:pt idx="110">
                  <c:v>9.1347204083639765E-12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53"/>
            <c:bubble3D val="0"/>
          </c:dPt>
          <c:xVal>
            <c:numRef>
              <c:f>'2AFC'!$A$13:$A$123</c:f>
              <c:numCache>
                <c:formatCode>General</c:formatCode>
                <c:ptCount val="11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  <c:pt idx="81">
                  <c:v>4.1000000000000103</c:v>
                </c:pt>
                <c:pt idx="82">
                  <c:v>4.2000000000000099</c:v>
                </c:pt>
                <c:pt idx="83">
                  <c:v>4.3000000000000096</c:v>
                </c:pt>
                <c:pt idx="84">
                  <c:v>4.4000000000000101</c:v>
                </c:pt>
                <c:pt idx="85">
                  <c:v>4.5000000000000098</c:v>
                </c:pt>
                <c:pt idx="86">
                  <c:v>4.6000000000000103</c:v>
                </c:pt>
                <c:pt idx="87">
                  <c:v>4.7000000000000099</c:v>
                </c:pt>
                <c:pt idx="88">
                  <c:v>4.8000000000000096</c:v>
                </c:pt>
                <c:pt idx="89">
                  <c:v>4.9000000000000101</c:v>
                </c:pt>
                <c:pt idx="90">
                  <c:v>5.0000000000000098</c:v>
                </c:pt>
                <c:pt idx="91">
                  <c:v>5.1000000000000103</c:v>
                </c:pt>
                <c:pt idx="92">
                  <c:v>5.2000000000000099</c:v>
                </c:pt>
                <c:pt idx="93">
                  <c:v>5.3000000000000096</c:v>
                </c:pt>
                <c:pt idx="94">
                  <c:v>5.4000000000000101</c:v>
                </c:pt>
                <c:pt idx="95">
                  <c:v>5.5000000000000098</c:v>
                </c:pt>
                <c:pt idx="96">
                  <c:v>5.6000000000000103</c:v>
                </c:pt>
                <c:pt idx="97">
                  <c:v>5.7000000000000099</c:v>
                </c:pt>
                <c:pt idx="98">
                  <c:v>5.8000000000000096</c:v>
                </c:pt>
                <c:pt idx="99">
                  <c:v>5.9000000000000101</c:v>
                </c:pt>
                <c:pt idx="100">
                  <c:v>6.0000000000000098</c:v>
                </c:pt>
                <c:pt idx="101">
                  <c:v>6.1000000000000103</c:v>
                </c:pt>
                <c:pt idx="102">
                  <c:v>6.2000000000000099</c:v>
                </c:pt>
                <c:pt idx="103">
                  <c:v>6.3000000000000096</c:v>
                </c:pt>
                <c:pt idx="104">
                  <c:v>6.4000000000000101</c:v>
                </c:pt>
                <c:pt idx="105">
                  <c:v>6.5000000000000098</c:v>
                </c:pt>
                <c:pt idx="106">
                  <c:v>6.6000000000000103</c:v>
                </c:pt>
                <c:pt idx="107">
                  <c:v>6.7000000000000099</c:v>
                </c:pt>
                <c:pt idx="108">
                  <c:v>6.8000000000000096</c:v>
                </c:pt>
                <c:pt idx="109">
                  <c:v>6.9000000000000101</c:v>
                </c:pt>
                <c:pt idx="110">
                  <c:v>7.0000000000000098</c:v>
                </c:pt>
              </c:numCache>
            </c:numRef>
          </c:xVal>
          <c:yVal>
            <c:numRef>
              <c:f>'2AFC'!$C$13:$C$123</c:f>
              <c:numCache>
                <c:formatCode>General</c:formatCode>
                <c:ptCount val="111"/>
                <c:pt idx="0">
                  <c:v>1.4867195147342977E-6</c:v>
                </c:pt>
                <c:pt idx="1">
                  <c:v>2.4389607458933522E-6</c:v>
                </c:pt>
                <c:pt idx="2">
                  <c:v>3.9612990910320753E-6</c:v>
                </c:pt>
                <c:pt idx="3">
                  <c:v>6.3698251788670899E-6</c:v>
                </c:pt>
                <c:pt idx="4">
                  <c:v>1.0140852065486758E-5</c:v>
                </c:pt>
                <c:pt idx="5">
                  <c:v>1.5983741106905475E-5</c:v>
                </c:pt>
                <c:pt idx="6">
                  <c:v>2.4942471290053535E-5</c:v>
                </c:pt>
                <c:pt idx="7">
                  <c:v>3.8535196742087129E-5</c:v>
                </c:pt>
                <c:pt idx="8">
                  <c:v>5.8943067756539855E-5</c:v>
                </c:pt>
                <c:pt idx="9">
                  <c:v>8.9261657177132928E-5</c:v>
                </c:pt>
                <c:pt idx="10">
                  <c:v>1.3383022576488537E-4</c:v>
                </c:pt>
                <c:pt idx="11">
                  <c:v>1.9865547139277272E-4</c:v>
                </c:pt>
                <c:pt idx="12">
                  <c:v>2.9194692579146027E-4</c:v>
                </c:pt>
                <c:pt idx="13">
                  <c:v>4.2478027055075143E-4</c:v>
                </c:pt>
                <c:pt idx="14">
                  <c:v>6.119019301137719E-4</c:v>
                </c:pt>
                <c:pt idx="15">
                  <c:v>8.7268269504576015E-4</c:v>
                </c:pt>
                <c:pt idx="16">
                  <c:v>1.2322191684730199E-3</c:v>
                </c:pt>
                <c:pt idx="17">
                  <c:v>1.7225689390536812E-3</c:v>
                </c:pt>
                <c:pt idx="18">
                  <c:v>2.3840882014648404E-3</c:v>
                </c:pt>
                <c:pt idx="19">
                  <c:v>3.2668190561999182E-3</c:v>
                </c:pt>
                <c:pt idx="20">
                  <c:v>4.4318484119380075E-3</c:v>
                </c:pt>
                <c:pt idx="21">
                  <c:v>5.9525324197758538E-3</c:v>
                </c:pt>
                <c:pt idx="22">
                  <c:v>7.9154515829799686E-3</c:v>
                </c:pt>
                <c:pt idx="23">
                  <c:v>1.0420934814422592E-2</c:v>
                </c:pt>
                <c:pt idx="24">
                  <c:v>1.3582969233685613E-2</c:v>
                </c:pt>
                <c:pt idx="25">
                  <c:v>1.752830049356854E-2</c:v>
                </c:pt>
                <c:pt idx="26">
                  <c:v>2.2394530294842899E-2</c:v>
                </c:pt>
                <c:pt idx="27">
                  <c:v>2.8327037741601186E-2</c:v>
                </c:pt>
                <c:pt idx="28">
                  <c:v>3.5474592846231424E-2</c:v>
                </c:pt>
                <c:pt idx="29">
                  <c:v>4.3983595980427191E-2</c:v>
                </c:pt>
                <c:pt idx="30">
                  <c:v>5.3990966513188063E-2</c:v>
                </c:pt>
                <c:pt idx="31">
                  <c:v>6.5615814774676595E-2</c:v>
                </c:pt>
                <c:pt idx="32">
                  <c:v>7.8950158300894149E-2</c:v>
                </c:pt>
                <c:pt idx="33">
                  <c:v>9.4049077376886947E-2</c:v>
                </c:pt>
                <c:pt idx="34">
                  <c:v>0.11092083467945554</c:v>
                </c:pt>
                <c:pt idx="35">
                  <c:v>0.12951759566589174</c:v>
                </c:pt>
                <c:pt idx="36">
                  <c:v>0.14972746563574488</c:v>
                </c:pt>
                <c:pt idx="37">
                  <c:v>0.17136859204780736</c:v>
                </c:pt>
                <c:pt idx="38">
                  <c:v>0.19418605498321295</c:v>
                </c:pt>
                <c:pt idx="39">
                  <c:v>0.21785217703255053</c:v>
                </c:pt>
                <c:pt idx="40">
                  <c:v>0.24197072451914337</c:v>
                </c:pt>
                <c:pt idx="41">
                  <c:v>0.26608524989875482</c:v>
                </c:pt>
                <c:pt idx="42">
                  <c:v>0.28969155276148273</c:v>
                </c:pt>
                <c:pt idx="43">
                  <c:v>0.31225393336676127</c:v>
                </c:pt>
                <c:pt idx="44">
                  <c:v>0.33322460289179967</c:v>
                </c:pt>
                <c:pt idx="45">
                  <c:v>0.35206532676429952</c:v>
                </c:pt>
                <c:pt idx="46">
                  <c:v>0.36827014030332333</c:v>
                </c:pt>
                <c:pt idx="47">
                  <c:v>0.38138781546052408</c:v>
                </c:pt>
                <c:pt idx="48">
                  <c:v>0.39104269397545594</c:v>
                </c:pt>
                <c:pt idx="49">
                  <c:v>0.39695254747701181</c:v>
                </c:pt>
                <c:pt idx="50">
                  <c:v>0.3989422804014327</c:v>
                </c:pt>
                <c:pt idx="51">
                  <c:v>0.39695254747701181</c:v>
                </c:pt>
                <c:pt idx="52">
                  <c:v>0.39104269397545594</c:v>
                </c:pt>
                <c:pt idx="53">
                  <c:v>0.38138781546052408</c:v>
                </c:pt>
                <c:pt idx="54">
                  <c:v>0.36827014030332339</c:v>
                </c:pt>
                <c:pt idx="55">
                  <c:v>0.35206532676429952</c:v>
                </c:pt>
                <c:pt idx="56">
                  <c:v>0.33322460289179967</c:v>
                </c:pt>
                <c:pt idx="57">
                  <c:v>0.31225393336676127</c:v>
                </c:pt>
                <c:pt idx="58">
                  <c:v>0.28969155276148273</c:v>
                </c:pt>
                <c:pt idx="59">
                  <c:v>0.26608524989875487</c:v>
                </c:pt>
                <c:pt idx="60">
                  <c:v>0.24197072451914337</c:v>
                </c:pt>
                <c:pt idx="61">
                  <c:v>0.21785217703255053</c:v>
                </c:pt>
                <c:pt idx="62">
                  <c:v>0.19418605498321292</c:v>
                </c:pt>
                <c:pt idx="63">
                  <c:v>0.17136859204780741</c:v>
                </c:pt>
                <c:pt idx="64">
                  <c:v>0.14972746563574488</c:v>
                </c:pt>
                <c:pt idx="65">
                  <c:v>0.12951759566588975</c:v>
                </c:pt>
                <c:pt idx="66">
                  <c:v>0.11092083467945554</c:v>
                </c:pt>
                <c:pt idx="67">
                  <c:v>9.4049077376886905E-2</c:v>
                </c:pt>
                <c:pt idx="68">
                  <c:v>7.8950158300892734E-2</c:v>
                </c:pt>
                <c:pt idx="69">
                  <c:v>6.5615814774675332E-2</c:v>
                </c:pt>
                <c:pt idx="70">
                  <c:v>5.3990966513186953E-2</c:v>
                </c:pt>
                <c:pt idx="71">
                  <c:v>4.3983595980427191E-2</c:v>
                </c:pt>
                <c:pt idx="72">
                  <c:v>3.5474592846230668E-2</c:v>
                </c:pt>
                <c:pt idx="73">
                  <c:v>2.8327037741600516E-2</c:v>
                </c:pt>
                <c:pt idx="74">
                  <c:v>2.2394530294842355E-2</c:v>
                </c:pt>
                <c:pt idx="75">
                  <c:v>1.7528300493568086E-2</c:v>
                </c:pt>
                <c:pt idx="76">
                  <c:v>1.3582969233685271E-2</c:v>
                </c:pt>
                <c:pt idx="77">
                  <c:v>1.0420934814422318E-2</c:v>
                </c:pt>
                <c:pt idx="78">
                  <c:v>7.915451582979743E-3</c:v>
                </c:pt>
                <c:pt idx="79">
                  <c:v>5.9525324197756795E-3</c:v>
                </c:pt>
                <c:pt idx="80">
                  <c:v>4.4318484119378783E-3</c:v>
                </c:pt>
                <c:pt idx="81">
                  <c:v>3.2668190561998172E-3</c:v>
                </c:pt>
                <c:pt idx="82">
                  <c:v>2.3840882014647662E-3</c:v>
                </c:pt>
                <c:pt idx="83">
                  <c:v>1.7225689390536262E-3</c:v>
                </c:pt>
                <c:pt idx="84">
                  <c:v>1.2322191684729772E-3</c:v>
                </c:pt>
                <c:pt idx="85">
                  <c:v>8.7268269504573066E-4</c:v>
                </c:pt>
                <c:pt idx="86">
                  <c:v>6.1190193011374967E-4</c:v>
                </c:pt>
                <c:pt idx="87">
                  <c:v>4.2478027055073593E-4</c:v>
                </c:pt>
                <c:pt idx="88">
                  <c:v>2.9194692579144965E-4</c:v>
                </c:pt>
                <c:pt idx="89">
                  <c:v>1.9865547139276475E-4</c:v>
                </c:pt>
                <c:pt idx="90">
                  <c:v>1.3383022576488014E-4</c:v>
                </c:pt>
                <c:pt idx="91">
                  <c:v>8.926165717712912E-5</c:v>
                </c:pt>
                <c:pt idx="92">
                  <c:v>5.8943067756537443E-5</c:v>
                </c:pt>
                <c:pt idx="93">
                  <c:v>3.853519674208549E-5</c:v>
                </c:pt>
                <c:pt idx="94">
                  <c:v>2.4942471290052468E-5</c:v>
                </c:pt>
                <c:pt idx="95">
                  <c:v>1.5983741106904766E-5</c:v>
                </c:pt>
                <c:pt idx="96">
                  <c:v>1.0140852065486255E-5</c:v>
                </c:pt>
                <c:pt idx="97">
                  <c:v>6.369825178866807E-6</c:v>
                </c:pt>
                <c:pt idx="98">
                  <c:v>3.9612990910318923E-6</c:v>
                </c:pt>
                <c:pt idx="99">
                  <c:v>2.4389607458932395E-6</c:v>
                </c:pt>
                <c:pt idx="100">
                  <c:v>1.4867195147342238E-6</c:v>
                </c:pt>
                <c:pt idx="101">
                  <c:v>8.9724351623828588E-7</c:v>
                </c:pt>
                <c:pt idx="102">
                  <c:v>5.3610353446973477E-7</c:v>
                </c:pt>
                <c:pt idx="103">
                  <c:v>3.1713492167158123E-7</c:v>
                </c:pt>
                <c:pt idx="104">
                  <c:v>1.8573618445551907E-7</c:v>
                </c:pt>
                <c:pt idx="105">
                  <c:v>1.0769760042542703E-7</c:v>
                </c:pt>
                <c:pt idx="106">
                  <c:v>6.1826205001654827E-8</c:v>
                </c:pt>
                <c:pt idx="107">
                  <c:v>3.5139550948202342E-8</c:v>
                </c:pt>
                <c:pt idx="108">
                  <c:v>1.9773196406243547E-8</c:v>
                </c:pt>
                <c:pt idx="109">
                  <c:v>1.1015763624681683E-8</c:v>
                </c:pt>
                <c:pt idx="110">
                  <c:v>6.0758828498229403E-9</c:v>
                </c:pt>
              </c:numCache>
            </c:numRef>
          </c:yVal>
          <c:smooth val="1"/>
        </c:ser>
        <c:ser>
          <c:idx val="2"/>
          <c:order val="2"/>
          <c:tx>
            <c:v>c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'2AFC'!$R$20:$S$20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'2AFC'!$T$20:$U$20</c:f>
              <c:numCache>
                <c:formatCode>General</c:formatCode>
                <c:ptCount val="2"/>
                <c:pt idx="0">
                  <c:v>0</c:v>
                </c:pt>
                <c:pt idx="1">
                  <c:v>0.6</c:v>
                </c:pt>
              </c:numCache>
            </c:numRef>
          </c:yVal>
          <c:smooth val="1"/>
        </c:ser>
        <c:ser>
          <c:idx val="3"/>
          <c:order val="3"/>
          <c:tx>
            <c:v>mu_foil</c:v>
          </c:tx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'2AFC'!$R$21:$S$21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'2AFC'!$T$21:$U$21</c:f>
              <c:numCache>
                <c:formatCode>General</c:formatCode>
                <c:ptCount val="2"/>
                <c:pt idx="0">
                  <c:v>0</c:v>
                </c:pt>
                <c:pt idx="1">
                  <c:v>0.39695254747701181</c:v>
                </c:pt>
              </c:numCache>
            </c:numRef>
          </c:yVal>
          <c:smooth val="1"/>
        </c:ser>
        <c:ser>
          <c:idx val="4"/>
          <c:order val="4"/>
          <c:tx>
            <c:v>mu_target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 w="9525">
                <a:solidFill>
                  <a:schemeClr val="bg1">
                    <a:lumMod val="65000"/>
                  </a:schemeClr>
                </a:solidFill>
                <a:prstDash val="dash"/>
              </a:ln>
            </c:spPr>
          </c:dPt>
          <c:xVal>
            <c:numRef>
              <c:f>'2AFC'!$R$22:$S$22</c:f>
              <c:numCache>
                <c:formatCode>0.000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'2AFC'!$T$22:$U$22</c:f>
              <c:numCache>
                <c:formatCode>General</c:formatCode>
                <c:ptCount val="2"/>
                <c:pt idx="0">
                  <c:v>0</c:v>
                </c:pt>
                <c:pt idx="1">
                  <c:v>0.39695254747701181</c:v>
                </c:pt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</a:ln>
            </c:spPr>
          </c:dPt>
          <c:xVal>
            <c:strRef>
              <c:f>'2AFC'!$J$49:$K$49</c:f>
              <c:strCache>
                <c:ptCount val="2"/>
                <c:pt idx="0">
                  <c:v>Foil</c:v>
                </c:pt>
                <c:pt idx="1">
                  <c:v>L-R</c:v>
                </c:pt>
              </c:strCache>
            </c:strRef>
          </c:xVal>
          <c:yVal>
            <c:numRef>
              <c:f>'2AFC'!$L$43:$M$43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6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'2AFC'!$J$50:$K$50</c:f>
              <c:numCache>
                <c:formatCode>0.000</c:formatCode>
                <c:ptCount val="2"/>
                <c:pt idx="0" formatCode="0.0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'2AFC'!$L$44:$M$44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7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'2AFC'!$J$51:$K$51</c:f>
              <c:numCache>
                <c:formatCode>0.000</c:formatCode>
                <c:ptCount val="2"/>
                <c:pt idx="0" formatCode="0.00">
                  <c:v>1</c:v>
                </c:pt>
                <c:pt idx="1">
                  <c:v>1.4142135623730951</c:v>
                </c:pt>
              </c:numCache>
            </c:numRef>
          </c:xVal>
          <c:yVal>
            <c:numRef>
              <c:f>'2AFC'!$L$45:$M$45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8"/>
          <c:order val="8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'2AFC'!$J$52:$K$52</c:f>
              <c:numCache>
                <c:formatCode>0.000</c:formatCode>
                <c:ptCount val="2"/>
              </c:numCache>
            </c:numRef>
          </c:xVal>
          <c:yVal>
            <c:numRef>
              <c:f>'2AFC'!$L$46:$M$46</c:f>
              <c:numCache>
                <c:formatCode>General</c:formatCode>
                <c:ptCount val="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025824"/>
        <c:axId val="326021904"/>
      </c:scatterChart>
      <c:valAx>
        <c:axId val="326025824"/>
        <c:scaling>
          <c:orientation val="minMax"/>
          <c:max val="5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021904"/>
        <c:crosses val="autoZero"/>
        <c:crossBetween val="midCat"/>
      </c:valAx>
      <c:valAx>
        <c:axId val="326021904"/>
        <c:scaling>
          <c:orientation val="minMax"/>
          <c:max val="0.70000000000000007"/>
        </c:scaling>
        <c:delete val="1"/>
        <c:axPos val="l"/>
        <c:numFmt formatCode="General" sourceLinked="1"/>
        <c:majorTickMark val="out"/>
        <c:minorTickMark val="none"/>
        <c:tickLblPos val="nextTo"/>
        <c:crossAx val="326025824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57627118644069E-2"/>
          <c:y val="0.04"/>
          <c:w val="0.89322033898305087"/>
          <c:h val="0.87058823529411766"/>
        </c:manualLayout>
      </c:layout>
      <c:scatterChart>
        <c:scatterStyle val="smoothMarker"/>
        <c:varyColors val="0"/>
        <c:ser>
          <c:idx val="0"/>
          <c:order val="0"/>
          <c:tx>
            <c:v>Left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'2AFC'!$A$3:$A$123</c:f>
              <c:numCache>
                <c:formatCode>General</c:formatCode>
                <c:ptCount val="12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1.1000000000000001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2.2000000000000002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2.5000000000000102</c:v>
                </c:pt>
                <c:pt idx="76">
                  <c:v>2.6</c:v>
                </c:pt>
                <c:pt idx="77">
                  <c:v>2.7</c:v>
                </c:pt>
                <c:pt idx="78">
                  <c:v>2.80000000000001</c:v>
                </c:pt>
                <c:pt idx="79">
                  <c:v>2.9000000000000101</c:v>
                </c:pt>
                <c:pt idx="80">
                  <c:v>3.0000000000000102</c:v>
                </c:pt>
                <c:pt idx="81">
                  <c:v>3.1</c:v>
                </c:pt>
                <c:pt idx="82">
                  <c:v>3.2000000000000099</c:v>
                </c:pt>
                <c:pt idx="83">
                  <c:v>3.30000000000001</c:v>
                </c:pt>
                <c:pt idx="84">
                  <c:v>3.4000000000000101</c:v>
                </c:pt>
                <c:pt idx="85">
                  <c:v>3.5000000000000102</c:v>
                </c:pt>
                <c:pt idx="86">
                  <c:v>3.6000000000000099</c:v>
                </c:pt>
                <c:pt idx="87">
                  <c:v>3.7000000000000099</c:v>
                </c:pt>
                <c:pt idx="88">
                  <c:v>3.80000000000001</c:v>
                </c:pt>
                <c:pt idx="89">
                  <c:v>3.9000000000000101</c:v>
                </c:pt>
                <c:pt idx="90">
                  <c:v>4.0000000000000098</c:v>
                </c:pt>
                <c:pt idx="91">
                  <c:v>4.1000000000000103</c:v>
                </c:pt>
                <c:pt idx="92">
                  <c:v>4.2000000000000099</c:v>
                </c:pt>
                <c:pt idx="93">
                  <c:v>4.3000000000000096</c:v>
                </c:pt>
                <c:pt idx="94">
                  <c:v>4.4000000000000101</c:v>
                </c:pt>
                <c:pt idx="95">
                  <c:v>4.5000000000000098</c:v>
                </c:pt>
                <c:pt idx="96">
                  <c:v>4.6000000000000103</c:v>
                </c:pt>
                <c:pt idx="97">
                  <c:v>4.7000000000000099</c:v>
                </c:pt>
                <c:pt idx="98">
                  <c:v>4.8000000000000096</c:v>
                </c:pt>
                <c:pt idx="99">
                  <c:v>4.9000000000000101</c:v>
                </c:pt>
                <c:pt idx="100">
                  <c:v>5.0000000000000098</c:v>
                </c:pt>
                <c:pt idx="101">
                  <c:v>5.1000000000000103</c:v>
                </c:pt>
                <c:pt idx="102">
                  <c:v>5.2000000000000099</c:v>
                </c:pt>
                <c:pt idx="103">
                  <c:v>5.3000000000000096</c:v>
                </c:pt>
                <c:pt idx="104">
                  <c:v>5.4000000000000101</c:v>
                </c:pt>
                <c:pt idx="105">
                  <c:v>5.5000000000000098</c:v>
                </c:pt>
                <c:pt idx="106">
                  <c:v>5.6000000000000103</c:v>
                </c:pt>
                <c:pt idx="107">
                  <c:v>5.7000000000000099</c:v>
                </c:pt>
                <c:pt idx="108">
                  <c:v>5.8000000000000096</c:v>
                </c:pt>
                <c:pt idx="109">
                  <c:v>5.9000000000000101</c:v>
                </c:pt>
                <c:pt idx="110">
                  <c:v>6.0000000000000098</c:v>
                </c:pt>
                <c:pt idx="111">
                  <c:v>6.1000000000000103</c:v>
                </c:pt>
                <c:pt idx="112">
                  <c:v>6.2000000000000099</c:v>
                </c:pt>
                <c:pt idx="113">
                  <c:v>6.3000000000000096</c:v>
                </c:pt>
                <c:pt idx="114">
                  <c:v>6.4000000000000101</c:v>
                </c:pt>
                <c:pt idx="115">
                  <c:v>6.5000000000000098</c:v>
                </c:pt>
                <c:pt idx="116">
                  <c:v>6.6000000000000103</c:v>
                </c:pt>
                <c:pt idx="117">
                  <c:v>6.7000000000000099</c:v>
                </c:pt>
                <c:pt idx="118">
                  <c:v>6.8000000000000096</c:v>
                </c:pt>
                <c:pt idx="119">
                  <c:v>6.9000000000000101</c:v>
                </c:pt>
                <c:pt idx="120">
                  <c:v>7.0000000000000098</c:v>
                </c:pt>
              </c:numCache>
            </c:numRef>
          </c:xVal>
          <c:yVal>
            <c:numRef>
              <c:f>'2AFC'!$D$3:$D$123</c:f>
              <c:numCache>
                <c:formatCode>General</c:formatCode>
                <c:ptCount val="121"/>
                <c:pt idx="0">
                  <c:v>3.4813262986687027E-5</c:v>
                </c:pt>
                <c:pt idx="1">
                  <c:v>4.6875653919673091E-5</c:v>
                </c:pt>
                <c:pt idx="2">
                  <c:v>6.2802723130182266E-5</c:v>
                </c:pt>
                <c:pt idx="3">
                  <c:v>8.3721719367076317E-5</c:v>
                </c:pt>
                <c:pt idx="4">
                  <c:v>1.1105198605141697E-4</c:v>
                </c:pt>
                <c:pt idx="5">
                  <c:v>1.4656931177344822E-4</c:v>
                </c:pt>
                <c:pt idx="6">
                  <c:v>1.9248118996378579E-4</c:v>
                </c:pt>
                <c:pt idx="7">
                  <c:v>2.5151394478894909E-4</c:v>
                </c:pt>
                <c:pt idx="8">
                  <c:v>3.2701251243082049E-4</c:v>
                </c:pt>
                <c:pt idx="9">
                  <c:v>4.2305340941985176E-4</c:v>
                </c:pt>
                <c:pt idx="10">
                  <c:v>5.4457105758817792E-4</c:v>
                </c:pt>
                <c:pt idx="11">
                  <c:v>6.9749715475271883E-4</c:v>
                </c:pt>
                <c:pt idx="12">
                  <c:v>8.8891217021943843E-4</c:v>
                </c:pt>
                <c:pt idx="13">
                  <c:v>1.1272072973982437E-3</c:v>
                </c:pt>
                <c:pt idx="14">
                  <c:v>1.4222543106313429E-3</c:v>
                </c:pt>
                <c:pt idx="15">
                  <c:v>1.785579755504496E-3</c:v>
                </c:pt>
                <c:pt idx="16">
                  <c:v>2.2305387662290514E-3</c:v>
                </c:pt>
                <c:pt idx="17">
                  <c:v>2.7724825755995378E-3</c:v>
                </c:pt>
                <c:pt idx="18">
                  <c:v>3.4289124999517095E-3</c:v>
                </c:pt>
                <c:pt idx="19">
                  <c:v>4.2196118936850329E-3</c:v>
                </c:pt>
                <c:pt idx="20">
                  <c:v>5.1667463385230176E-3</c:v>
                </c:pt>
                <c:pt idx="21">
                  <c:v>6.2949212374601767E-3</c:v>
                </c:pt>
                <c:pt idx="22">
                  <c:v>7.6311851088619641E-3</c:v>
                </c:pt>
                <c:pt idx="23">
                  <c:v>9.2049663172402291E-3</c:v>
                </c:pt>
                <c:pt idx="24">
                  <c:v>1.1047930833002767E-2</c:v>
                </c:pt>
                <c:pt idx="25">
                  <c:v>1.3193748982537593E-2</c:v>
                </c:pt>
                <c:pt idx="26">
                  <c:v>1.5677760124217108E-2</c:v>
                </c:pt>
                <c:pt idx="27">
                  <c:v>1.8536525843517063E-2</c:v>
                </c:pt>
                <c:pt idx="28">
                  <c:v>2.1807264658486338E-2</c:v>
                </c:pt>
                <c:pt idx="29">
                  <c:v>2.5527164393438332E-2</c:v>
                </c:pt>
                <c:pt idx="30">
                  <c:v>2.9732572305907361E-2</c:v>
                </c:pt>
                <c:pt idx="31">
                  <c:v>3.4458067688923281E-2</c:v>
                </c:pt>
                <c:pt idx="32">
                  <c:v>3.9735426919319493E-2</c:v>
                </c:pt>
                <c:pt idx="33">
                  <c:v>4.5592496634755765E-2</c:v>
                </c:pt>
                <c:pt idx="34">
                  <c:v>5.2051996699017417E-2</c:v>
                </c:pt>
                <c:pt idx="35">
                  <c:v>5.9130280611822711E-2</c:v>
                </c:pt>
                <c:pt idx="36">
                  <c:v>6.6836086750884816E-2</c:v>
                </c:pt>
                <c:pt idx="37">
                  <c:v>7.5169318986045869E-2</c:v>
                </c:pt>
                <c:pt idx="38">
                  <c:v>8.4119899448311039E-2</c:v>
                </c:pt>
                <c:pt idx="39">
                  <c:v>9.3666739242611916E-2</c:v>
                </c:pt>
                <c:pt idx="40">
                  <c:v>0.10377687435514869</c:v>
                </c:pt>
                <c:pt idx="41">
                  <c:v>0.11440481365879564</c:v>
                </c:pt>
                <c:pt idx="42">
                  <c:v>0.12549214356009067</c:v>
                </c:pt>
                <c:pt idx="43">
                  <c:v>0.13696742933702538</c:v>
                </c:pt>
                <c:pt idx="44">
                  <c:v>0.14874644656436722</c:v>
                </c:pt>
                <c:pt idx="45">
                  <c:v>0.16073276729880187</c:v>
                </c:pt>
                <c:pt idx="46">
                  <c:v>0.17281871510263469</c:v>
                </c:pt>
                <c:pt idx="47">
                  <c:v>0.18488669084162748</c:v>
                </c:pt>
                <c:pt idx="48">
                  <c:v>0.19681085792857184</c:v>
                </c:pt>
                <c:pt idx="49">
                  <c:v>0.20845916182286439</c:v>
                </c:pt>
                <c:pt idx="50">
                  <c:v>0.21969564473386119</c:v>
                </c:pt>
                <c:pt idx="51">
                  <c:v>0.23038300325305505</c:v>
                </c:pt>
                <c:pt idx="52">
                  <c:v>0.24038532470982696</c:v>
                </c:pt>
                <c:pt idx="53">
                  <c:v>0.24957092803615244</c:v>
                </c:pt>
                <c:pt idx="54">
                  <c:v>0.25781522740474078</c:v>
                </c:pt>
                <c:pt idx="55">
                  <c:v>0.26500353234402857</c:v>
                </c:pt>
                <c:pt idx="56">
                  <c:v>0.2710336967762158</c:v>
                </c:pt>
                <c:pt idx="57">
                  <c:v>0.27581853166270598</c:v>
                </c:pt>
                <c:pt idx="58">
                  <c:v>0.27928790169723428</c:v>
                </c:pt>
                <c:pt idx="59">
                  <c:v>0.28139043560650479</c:v>
                </c:pt>
                <c:pt idx="60">
                  <c:v>0.28209479177387814</c:v>
                </c:pt>
                <c:pt idx="61">
                  <c:v>0.28139043560650479</c:v>
                </c:pt>
                <c:pt idx="62">
                  <c:v>0.27928790169723428</c:v>
                </c:pt>
                <c:pt idx="63">
                  <c:v>0.27581853166270598</c:v>
                </c:pt>
                <c:pt idx="64">
                  <c:v>0.2710336967762158</c:v>
                </c:pt>
                <c:pt idx="65">
                  <c:v>0.26500353234402857</c:v>
                </c:pt>
                <c:pt idx="66">
                  <c:v>0.25781522740474078</c:v>
                </c:pt>
                <c:pt idx="67">
                  <c:v>0.24957092803615244</c:v>
                </c:pt>
                <c:pt idx="68">
                  <c:v>0.24038532470982696</c:v>
                </c:pt>
                <c:pt idx="69">
                  <c:v>0.23038300325305505</c:v>
                </c:pt>
                <c:pt idx="70">
                  <c:v>0.21969564473386119</c:v>
                </c:pt>
                <c:pt idx="71">
                  <c:v>0.20845916182286439</c:v>
                </c:pt>
                <c:pt idx="72">
                  <c:v>0.19681085792857181</c:v>
                </c:pt>
                <c:pt idx="73">
                  <c:v>0.18488669084162754</c:v>
                </c:pt>
                <c:pt idx="74">
                  <c:v>0.17281871510263469</c:v>
                </c:pt>
                <c:pt idx="75">
                  <c:v>0.16073276729880062</c:v>
                </c:pt>
                <c:pt idx="76">
                  <c:v>0.14874644656436722</c:v>
                </c:pt>
                <c:pt idx="77">
                  <c:v>0.13696742933702533</c:v>
                </c:pt>
                <c:pt idx="78">
                  <c:v>0.12549214356008956</c:v>
                </c:pt>
                <c:pt idx="79">
                  <c:v>0.11440481365879454</c:v>
                </c:pt>
                <c:pt idx="80">
                  <c:v>0.10377687435514761</c:v>
                </c:pt>
                <c:pt idx="81">
                  <c:v>9.3666739242611916E-2</c:v>
                </c:pt>
                <c:pt idx="82">
                  <c:v>8.4119899448310123E-2</c:v>
                </c:pt>
                <c:pt idx="83">
                  <c:v>7.5169318986044995E-2</c:v>
                </c:pt>
                <c:pt idx="84">
                  <c:v>6.6836086750883983E-2</c:v>
                </c:pt>
                <c:pt idx="85">
                  <c:v>5.9130280611821948E-2</c:v>
                </c:pt>
                <c:pt idx="86">
                  <c:v>5.2051996699016757E-2</c:v>
                </c:pt>
                <c:pt idx="87">
                  <c:v>4.5592496634755161E-2</c:v>
                </c:pt>
                <c:pt idx="88">
                  <c:v>3.9735426919318924E-2</c:v>
                </c:pt>
                <c:pt idx="89">
                  <c:v>3.4458067688922768E-2</c:v>
                </c:pt>
                <c:pt idx="90">
                  <c:v>2.9732572305906906E-2</c:v>
                </c:pt>
                <c:pt idx="91">
                  <c:v>2.5527164393437933E-2</c:v>
                </c:pt>
                <c:pt idx="92">
                  <c:v>2.1807264658485988E-2</c:v>
                </c:pt>
                <c:pt idx="93">
                  <c:v>1.8536525843516775E-2</c:v>
                </c:pt>
                <c:pt idx="94">
                  <c:v>1.5677760124216837E-2</c:v>
                </c:pt>
                <c:pt idx="95">
                  <c:v>1.3193748982537376E-2</c:v>
                </c:pt>
                <c:pt idx="96">
                  <c:v>1.1047930833002571E-2</c:v>
                </c:pt>
                <c:pt idx="97">
                  <c:v>9.204966317240066E-3</c:v>
                </c:pt>
                <c:pt idx="98">
                  <c:v>7.6311851088618193E-3</c:v>
                </c:pt>
                <c:pt idx="99">
                  <c:v>6.2949212374600536E-3</c:v>
                </c:pt>
                <c:pt idx="100">
                  <c:v>5.1667463385229118E-3</c:v>
                </c:pt>
                <c:pt idx="101">
                  <c:v>4.2196118936849393E-3</c:v>
                </c:pt>
                <c:pt idx="102">
                  <c:v>3.4289124999516392E-3</c:v>
                </c:pt>
                <c:pt idx="103">
                  <c:v>2.7724825755994845E-3</c:v>
                </c:pt>
                <c:pt idx="104">
                  <c:v>2.2305387662290041E-3</c:v>
                </c:pt>
                <c:pt idx="105">
                  <c:v>1.7855797555044576E-3</c:v>
                </c:pt>
                <c:pt idx="106">
                  <c:v>1.4222543106313091E-3</c:v>
                </c:pt>
                <c:pt idx="107">
                  <c:v>1.1272072973982188E-3</c:v>
                </c:pt>
                <c:pt idx="108">
                  <c:v>8.8891217021941642E-4</c:v>
                </c:pt>
                <c:pt idx="109">
                  <c:v>6.9749715475270148E-4</c:v>
                </c:pt>
                <c:pt idx="110">
                  <c:v>5.4457105758816437E-4</c:v>
                </c:pt>
                <c:pt idx="111">
                  <c:v>4.2305340941984048E-4</c:v>
                </c:pt>
                <c:pt idx="112">
                  <c:v>3.2701251243081204E-4</c:v>
                </c:pt>
                <c:pt idx="113">
                  <c:v>2.5151394478894286E-4</c:v>
                </c:pt>
                <c:pt idx="114">
                  <c:v>1.9248118996378083E-4</c:v>
                </c:pt>
                <c:pt idx="115">
                  <c:v>1.4656931177344431E-4</c:v>
                </c:pt>
                <c:pt idx="116">
                  <c:v>1.1105198605141362E-4</c:v>
                </c:pt>
                <c:pt idx="117">
                  <c:v>8.3721719367073946E-5</c:v>
                </c:pt>
                <c:pt idx="118">
                  <c:v>6.2802723130180708E-5</c:v>
                </c:pt>
                <c:pt idx="119">
                  <c:v>4.6875653919671681E-5</c:v>
                </c:pt>
                <c:pt idx="120">
                  <c:v>3.481326298668597E-5</c:v>
                </c:pt>
              </c:numCache>
            </c:numRef>
          </c:yVal>
          <c:smooth val="1"/>
        </c:ser>
        <c:ser>
          <c:idx val="1"/>
          <c:order val="1"/>
          <c:tx>
            <c:v>Right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53"/>
            <c:bubble3D val="0"/>
          </c:dPt>
          <c:xVal>
            <c:numRef>
              <c:f>'2AFC'!$A$3:$A$123</c:f>
              <c:numCache>
                <c:formatCode>General</c:formatCode>
                <c:ptCount val="12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-2.2999999999999998</c:v>
                </c:pt>
                <c:pt idx="28">
                  <c:v>-2.2000000000000002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-1.1000000000000001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1.1000000000000001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2.2000000000000002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2.5000000000000102</c:v>
                </c:pt>
                <c:pt idx="76">
                  <c:v>2.6</c:v>
                </c:pt>
                <c:pt idx="77">
                  <c:v>2.7</c:v>
                </c:pt>
                <c:pt idx="78">
                  <c:v>2.80000000000001</c:v>
                </c:pt>
                <c:pt idx="79">
                  <c:v>2.9000000000000101</c:v>
                </c:pt>
                <c:pt idx="80">
                  <c:v>3.0000000000000102</c:v>
                </c:pt>
                <c:pt idx="81">
                  <c:v>3.1</c:v>
                </c:pt>
                <c:pt idx="82">
                  <c:v>3.2000000000000099</c:v>
                </c:pt>
                <c:pt idx="83">
                  <c:v>3.30000000000001</c:v>
                </c:pt>
                <c:pt idx="84">
                  <c:v>3.4000000000000101</c:v>
                </c:pt>
                <c:pt idx="85">
                  <c:v>3.5000000000000102</c:v>
                </c:pt>
                <c:pt idx="86">
                  <c:v>3.6000000000000099</c:v>
                </c:pt>
                <c:pt idx="87">
                  <c:v>3.7000000000000099</c:v>
                </c:pt>
                <c:pt idx="88">
                  <c:v>3.80000000000001</c:v>
                </c:pt>
                <c:pt idx="89">
                  <c:v>3.9000000000000101</c:v>
                </c:pt>
                <c:pt idx="90">
                  <c:v>4.0000000000000098</c:v>
                </c:pt>
                <c:pt idx="91">
                  <c:v>4.1000000000000103</c:v>
                </c:pt>
                <c:pt idx="92">
                  <c:v>4.2000000000000099</c:v>
                </c:pt>
                <c:pt idx="93">
                  <c:v>4.3000000000000096</c:v>
                </c:pt>
                <c:pt idx="94">
                  <c:v>4.4000000000000101</c:v>
                </c:pt>
                <c:pt idx="95">
                  <c:v>4.5000000000000098</c:v>
                </c:pt>
                <c:pt idx="96">
                  <c:v>4.6000000000000103</c:v>
                </c:pt>
                <c:pt idx="97">
                  <c:v>4.7000000000000099</c:v>
                </c:pt>
                <c:pt idx="98">
                  <c:v>4.8000000000000096</c:v>
                </c:pt>
                <c:pt idx="99">
                  <c:v>4.9000000000000101</c:v>
                </c:pt>
                <c:pt idx="100">
                  <c:v>5.0000000000000098</c:v>
                </c:pt>
                <c:pt idx="101">
                  <c:v>5.1000000000000103</c:v>
                </c:pt>
                <c:pt idx="102">
                  <c:v>5.2000000000000099</c:v>
                </c:pt>
                <c:pt idx="103">
                  <c:v>5.3000000000000096</c:v>
                </c:pt>
                <c:pt idx="104">
                  <c:v>5.4000000000000101</c:v>
                </c:pt>
                <c:pt idx="105">
                  <c:v>5.5000000000000098</c:v>
                </c:pt>
                <c:pt idx="106">
                  <c:v>5.6000000000000103</c:v>
                </c:pt>
                <c:pt idx="107">
                  <c:v>5.7000000000000099</c:v>
                </c:pt>
                <c:pt idx="108">
                  <c:v>5.8000000000000096</c:v>
                </c:pt>
                <c:pt idx="109">
                  <c:v>5.9000000000000101</c:v>
                </c:pt>
                <c:pt idx="110">
                  <c:v>6.0000000000000098</c:v>
                </c:pt>
                <c:pt idx="111">
                  <c:v>6.1000000000000103</c:v>
                </c:pt>
                <c:pt idx="112">
                  <c:v>6.2000000000000099</c:v>
                </c:pt>
                <c:pt idx="113">
                  <c:v>6.3000000000000096</c:v>
                </c:pt>
                <c:pt idx="114">
                  <c:v>6.4000000000000101</c:v>
                </c:pt>
                <c:pt idx="115">
                  <c:v>6.5000000000000098</c:v>
                </c:pt>
                <c:pt idx="116">
                  <c:v>6.6000000000000103</c:v>
                </c:pt>
                <c:pt idx="117">
                  <c:v>6.7000000000000099</c:v>
                </c:pt>
                <c:pt idx="118">
                  <c:v>6.8000000000000096</c:v>
                </c:pt>
                <c:pt idx="119">
                  <c:v>6.9000000000000101</c:v>
                </c:pt>
                <c:pt idx="120">
                  <c:v>7.0000000000000098</c:v>
                </c:pt>
              </c:numCache>
            </c:numRef>
          </c:xVal>
          <c:yVal>
            <c:numRef>
              <c:f>'2AFC'!$E$3:$E$123</c:f>
              <c:numCache>
                <c:formatCode>General</c:formatCode>
                <c:ptCount val="121"/>
                <c:pt idx="0">
                  <c:v>5.1667463385230176E-3</c:v>
                </c:pt>
                <c:pt idx="1">
                  <c:v>6.2949212374601767E-3</c:v>
                </c:pt>
                <c:pt idx="2">
                  <c:v>7.6311851088619641E-3</c:v>
                </c:pt>
                <c:pt idx="3">
                  <c:v>9.2049663172402291E-3</c:v>
                </c:pt>
                <c:pt idx="4">
                  <c:v>1.1047930833002782E-2</c:v>
                </c:pt>
                <c:pt idx="5">
                  <c:v>1.3193748982537593E-2</c:v>
                </c:pt>
                <c:pt idx="6">
                  <c:v>1.5677760124217094E-2</c:v>
                </c:pt>
                <c:pt idx="7">
                  <c:v>1.8536525843517063E-2</c:v>
                </c:pt>
                <c:pt idx="8">
                  <c:v>2.1807264658486338E-2</c:v>
                </c:pt>
                <c:pt idx="9">
                  <c:v>2.5527164393438353E-2</c:v>
                </c:pt>
                <c:pt idx="10">
                  <c:v>2.9732572305907361E-2</c:v>
                </c:pt>
                <c:pt idx="11">
                  <c:v>3.4458067688923281E-2</c:v>
                </c:pt>
                <c:pt idx="12">
                  <c:v>3.9735426919319493E-2</c:v>
                </c:pt>
                <c:pt idx="13">
                  <c:v>4.5592496634755765E-2</c:v>
                </c:pt>
                <c:pt idx="14">
                  <c:v>5.2051996699017417E-2</c:v>
                </c:pt>
                <c:pt idx="15">
                  <c:v>5.9130280611822711E-2</c:v>
                </c:pt>
                <c:pt idx="16">
                  <c:v>6.6836086750884816E-2</c:v>
                </c:pt>
                <c:pt idx="17">
                  <c:v>7.5169318986045869E-2</c:v>
                </c:pt>
                <c:pt idx="18">
                  <c:v>8.4119899448311039E-2</c:v>
                </c:pt>
                <c:pt idx="19">
                  <c:v>9.3666739242611916E-2</c:v>
                </c:pt>
                <c:pt idx="20">
                  <c:v>0.10377687435514869</c:v>
                </c:pt>
                <c:pt idx="21">
                  <c:v>0.11440481365879564</c:v>
                </c:pt>
                <c:pt idx="22">
                  <c:v>0.12549214356009072</c:v>
                </c:pt>
                <c:pt idx="23">
                  <c:v>0.13696742933702533</c:v>
                </c:pt>
                <c:pt idx="24">
                  <c:v>0.14874644656436722</c:v>
                </c:pt>
                <c:pt idx="25">
                  <c:v>0.16073276729880187</c:v>
                </c:pt>
                <c:pt idx="26">
                  <c:v>0.17281871510263469</c:v>
                </c:pt>
                <c:pt idx="27">
                  <c:v>0.18488669084162754</c:v>
                </c:pt>
                <c:pt idx="28">
                  <c:v>0.19681085792857181</c:v>
                </c:pt>
                <c:pt idx="29">
                  <c:v>0.20845916182286439</c:v>
                </c:pt>
                <c:pt idx="30">
                  <c:v>0.21969564473386119</c:v>
                </c:pt>
                <c:pt idx="31">
                  <c:v>0.23038300325305505</c:v>
                </c:pt>
                <c:pt idx="32">
                  <c:v>0.24038532470982696</c:v>
                </c:pt>
                <c:pt idx="33">
                  <c:v>0.24957092803615244</c:v>
                </c:pt>
                <c:pt idx="34">
                  <c:v>0.25781522740474078</c:v>
                </c:pt>
                <c:pt idx="35">
                  <c:v>0.26500353234402857</c:v>
                </c:pt>
                <c:pt idx="36">
                  <c:v>0.2710336967762158</c:v>
                </c:pt>
                <c:pt idx="37">
                  <c:v>0.27581853166270598</c:v>
                </c:pt>
                <c:pt idx="38">
                  <c:v>0.27928790169723428</c:v>
                </c:pt>
                <c:pt idx="39">
                  <c:v>0.28139043560650479</c:v>
                </c:pt>
                <c:pt idx="40">
                  <c:v>0.28209479177387814</c:v>
                </c:pt>
                <c:pt idx="41">
                  <c:v>0.28139043560650479</c:v>
                </c:pt>
                <c:pt idx="42">
                  <c:v>0.27928790169723428</c:v>
                </c:pt>
                <c:pt idx="43">
                  <c:v>0.27581853166270598</c:v>
                </c:pt>
                <c:pt idx="44">
                  <c:v>0.2710336967762158</c:v>
                </c:pt>
                <c:pt idx="45">
                  <c:v>0.26500353234402857</c:v>
                </c:pt>
                <c:pt idx="46">
                  <c:v>0.25781522740474078</c:v>
                </c:pt>
                <c:pt idx="47">
                  <c:v>0.24957092803615244</c:v>
                </c:pt>
                <c:pt idx="48">
                  <c:v>0.24038532470982696</c:v>
                </c:pt>
                <c:pt idx="49">
                  <c:v>0.23038300325305505</c:v>
                </c:pt>
                <c:pt idx="50">
                  <c:v>0.21969564473386119</c:v>
                </c:pt>
                <c:pt idx="51">
                  <c:v>0.20845916182286439</c:v>
                </c:pt>
                <c:pt idx="52">
                  <c:v>0.19681085792857184</c:v>
                </c:pt>
                <c:pt idx="53">
                  <c:v>0.18488669084162748</c:v>
                </c:pt>
                <c:pt idx="54">
                  <c:v>0.17281871510263469</c:v>
                </c:pt>
                <c:pt idx="55">
                  <c:v>0.16073276729880187</c:v>
                </c:pt>
                <c:pt idx="56">
                  <c:v>0.14874644656436722</c:v>
                </c:pt>
                <c:pt idx="57">
                  <c:v>0.13696742933702538</c:v>
                </c:pt>
                <c:pt idx="58">
                  <c:v>0.12549214356009067</c:v>
                </c:pt>
                <c:pt idx="59">
                  <c:v>0.11440481365879564</c:v>
                </c:pt>
                <c:pt idx="60">
                  <c:v>0.10377687435514869</c:v>
                </c:pt>
                <c:pt idx="61">
                  <c:v>9.3666739242611916E-2</c:v>
                </c:pt>
                <c:pt idx="62">
                  <c:v>8.4119899448311039E-2</c:v>
                </c:pt>
                <c:pt idx="63">
                  <c:v>7.5169318986045869E-2</c:v>
                </c:pt>
                <c:pt idx="64">
                  <c:v>6.6836086750884816E-2</c:v>
                </c:pt>
                <c:pt idx="65">
                  <c:v>5.9130280611822711E-2</c:v>
                </c:pt>
                <c:pt idx="66">
                  <c:v>5.2051996699017417E-2</c:v>
                </c:pt>
                <c:pt idx="67">
                  <c:v>4.5592496634755765E-2</c:v>
                </c:pt>
                <c:pt idx="68">
                  <c:v>3.9735426919319493E-2</c:v>
                </c:pt>
                <c:pt idx="69">
                  <c:v>3.4458067688923281E-2</c:v>
                </c:pt>
                <c:pt idx="70">
                  <c:v>2.9732572305907361E-2</c:v>
                </c:pt>
                <c:pt idx="71">
                  <c:v>2.5527164393438332E-2</c:v>
                </c:pt>
                <c:pt idx="72">
                  <c:v>2.1807264658486338E-2</c:v>
                </c:pt>
                <c:pt idx="73">
                  <c:v>1.8536525843517063E-2</c:v>
                </c:pt>
                <c:pt idx="74">
                  <c:v>1.5677760124217108E-2</c:v>
                </c:pt>
                <c:pt idx="75">
                  <c:v>1.319374898253736E-2</c:v>
                </c:pt>
                <c:pt idx="76">
                  <c:v>1.1047930833002767E-2</c:v>
                </c:pt>
                <c:pt idx="77">
                  <c:v>9.2049663172402291E-3</c:v>
                </c:pt>
                <c:pt idx="78">
                  <c:v>7.6311851088618132E-3</c:v>
                </c:pt>
                <c:pt idx="79">
                  <c:v>6.2949212374600536E-3</c:v>
                </c:pt>
                <c:pt idx="80">
                  <c:v>5.1667463385229083E-3</c:v>
                </c:pt>
                <c:pt idx="81">
                  <c:v>4.2196118936850329E-3</c:v>
                </c:pt>
                <c:pt idx="82">
                  <c:v>3.4289124999516392E-3</c:v>
                </c:pt>
                <c:pt idx="83">
                  <c:v>2.7724825755994845E-3</c:v>
                </c:pt>
                <c:pt idx="84">
                  <c:v>2.2305387662290041E-3</c:v>
                </c:pt>
                <c:pt idx="85">
                  <c:v>1.7855797555044531E-3</c:v>
                </c:pt>
                <c:pt idx="86">
                  <c:v>1.4222543106313091E-3</c:v>
                </c:pt>
                <c:pt idx="87">
                  <c:v>1.1272072973982188E-3</c:v>
                </c:pt>
                <c:pt idx="88">
                  <c:v>8.8891217021941642E-4</c:v>
                </c:pt>
                <c:pt idx="89">
                  <c:v>6.9749715475270148E-4</c:v>
                </c:pt>
                <c:pt idx="90">
                  <c:v>5.4457105758816437E-4</c:v>
                </c:pt>
                <c:pt idx="91">
                  <c:v>4.2305340941984048E-4</c:v>
                </c:pt>
                <c:pt idx="92">
                  <c:v>3.2701251243081204E-4</c:v>
                </c:pt>
                <c:pt idx="93">
                  <c:v>2.5151394478894286E-4</c:v>
                </c:pt>
                <c:pt idx="94">
                  <c:v>1.9248118996378083E-4</c:v>
                </c:pt>
                <c:pt idx="95">
                  <c:v>1.4656931177344431E-4</c:v>
                </c:pt>
                <c:pt idx="96">
                  <c:v>1.1105198605141362E-4</c:v>
                </c:pt>
                <c:pt idx="97">
                  <c:v>8.3721719367073946E-5</c:v>
                </c:pt>
                <c:pt idx="98">
                  <c:v>6.2802723130180708E-5</c:v>
                </c:pt>
                <c:pt idx="99">
                  <c:v>4.6875653919671681E-5</c:v>
                </c:pt>
                <c:pt idx="100">
                  <c:v>3.481326298668597E-5</c:v>
                </c:pt>
                <c:pt idx="101">
                  <c:v>2.5725904320632387E-5</c:v>
                </c:pt>
                <c:pt idx="102">
                  <c:v>1.891581669913495E-5</c:v>
                </c:pt>
                <c:pt idx="103">
                  <c:v>1.3839107131377007E-5</c:v>
                </c:pt>
                <c:pt idx="104">
                  <c:v>1.0074408883308581E-5</c:v>
                </c:pt>
                <c:pt idx="105">
                  <c:v>7.2972563458951918E-6</c:v>
                </c:pt>
                <c:pt idx="106">
                  <c:v>5.2593026108949163E-6</c:v>
                </c:pt>
                <c:pt idx="107">
                  <c:v>3.7715966805039506E-6</c:v>
                </c:pt>
                <c:pt idx="108">
                  <c:v>2.6912302591700871E-6</c:v>
                </c:pt>
                <c:pt idx="109">
                  <c:v>1.9107549666929465E-6</c:v>
                </c:pt>
                <c:pt idx="110">
                  <c:v>1.3498566943461549E-6</c:v>
                </c:pt>
                <c:pt idx="111">
                  <c:v>9.4885283560616223E-7</c:v>
                </c:pt>
                <c:pt idx="112">
                  <c:v>6.6364921117912374E-7</c:v>
                </c:pt>
                <c:pt idx="113">
                  <c:v>4.6185625830531526E-7</c:v>
                </c:pt>
                <c:pt idx="114">
                  <c:v>3.198185211334908E-7</c:v>
                </c:pt>
                <c:pt idx="115">
                  <c:v>2.2035804780794355E-7</c:v>
                </c:pt>
                <c:pt idx="116">
                  <c:v>1.5107157233055585E-7</c:v>
                </c:pt>
                <c:pt idx="117">
                  <c:v>1.0305406088121919E-7</c:v>
                </c:pt>
                <c:pt idx="118">
                  <c:v>6.994811223937271E-8</c:v>
                </c:pt>
                <c:pt idx="119">
                  <c:v>4.7240600997365398E-8</c:v>
                </c:pt>
                <c:pt idx="120">
                  <c:v>3.1745586679665046E-8</c:v>
                </c:pt>
              </c:numCache>
            </c:numRef>
          </c:yVal>
          <c:smooth val="1"/>
        </c:ser>
        <c:ser>
          <c:idx val="3"/>
          <c:order val="2"/>
          <c:tx>
            <c:v>mu_right</c:v>
          </c:tx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'2AFC'!$R$78:$S$78</c:f>
              <c:numCache>
                <c:formatCode>0.000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'2AFC'!$T$79:$U$79</c:f>
              <c:numCache>
                <c:formatCode>General</c:formatCode>
                <c:ptCount val="2"/>
                <c:pt idx="0">
                  <c:v>0</c:v>
                </c:pt>
                <c:pt idx="1">
                  <c:v>0.28138999999999997</c:v>
                </c:pt>
              </c:numCache>
            </c:numRef>
          </c:yVal>
          <c:smooth val="1"/>
        </c:ser>
        <c:ser>
          <c:idx val="4"/>
          <c:order val="3"/>
          <c:tx>
            <c:v>mu_left</c:v>
          </c:tx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'2AFC'!$R$79:$S$79</c:f>
              <c:numCache>
                <c:formatCode>0.000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'2AFC'!$T$79:$U$79</c:f>
              <c:numCache>
                <c:formatCode>General</c:formatCode>
                <c:ptCount val="2"/>
                <c:pt idx="0">
                  <c:v>0</c:v>
                </c:pt>
                <c:pt idx="1">
                  <c:v>0.28138999999999997</c:v>
                </c:pt>
              </c:numCache>
            </c:numRef>
          </c:yVal>
          <c:smooth val="1"/>
        </c:ser>
        <c:ser>
          <c:idx val="5"/>
          <c:order val="4"/>
          <c:marker>
            <c:symbol val="none"/>
          </c:marker>
          <c:dPt>
            <c:idx val="1"/>
            <c:bubble3D val="0"/>
            <c:spPr>
              <a:ln w="9525">
                <a:solidFill>
                  <a:schemeClr val="tx1"/>
                </a:solidFill>
              </a:ln>
            </c:spPr>
          </c:dPt>
          <c:xVal>
            <c:strRef>
              <c:f>'2AFC'!$J$49:$K$49</c:f>
              <c:strCache>
                <c:ptCount val="2"/>
                <c:pt idx="0">
                  <c:v>Foil</c:v>
                </c:pt>
                <c:pt idx="1">
                  <c:v>L-R</c:v>
                </c:pt>
              </c:strCache>
            </c:strRef>
          </c:xVal>
          <c:yVal>
            <c:numRef>
              <c:f>'2AFC'!$L$43:$M$43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6"/>
          <c:order val="5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'2AFC'!$J$50:$K$50</c:f>
              <c:numCache>
                <c:formatCode>0.000</c:formatCode>
                <c:ptCount val="2"/>
                <c:pt idx="0" formatCode="0.0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'2AFC'!$L$44:$M$44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7"/>
          <c:order val="6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'2AFC'!$J$51:$K$51</c:f>
              <c:numCache>
                <c:formatCode>0.000</c:formatCode>
                <c:ptCount val="2"/>
                <c:pt idx="0" formatCode="0.00">
                  <c:v>1</c:v>
                </c:pt>
                <c:pt idx="1">
                  <c:v>1.4142135623730951</c:v>
                </c:pt>
              </c:numCache>
            </c:numRef>
          </c:xVal>
          <c:yVal>
            <c:numRef>
              <c:f>'2AFC'!$L$45:$M$45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8"/>
          <c:order val="7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'2AFC'!$J$52:$K$52</c:f>
              <c:numCache>
                <c:formatCode>0.000</c:formatCode>
                <c:ptCount val="2"/>
              </c:numCache>
            </c:numRef>
          </c:xVal>
          <c:yVal>
            <c:numRef>
              <c:f>'2AFC'!$L$46:$M$46</c:f>
              <c:numCache>
                <c:formatCode>General</c:formatCode>
                <c:ptCount val="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024648"/>
        <c:axId val="326022296"/>
      </c:scatterChart>
      <c:valAx>
        <c:axId val="326024648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022296"/>
        <c:crosses val="autoZero"/>
        <c:crossBetween val="midCat"/>
      </c:valAx>
      <c:valAx>
        <c:axId val="326022296"/>
        <c:scaling>
          <c:orientation val="minMax"/>
          <c:max val="0.4"/>
        </c:scaling>
        <c:delete val="1"/>
        <c:axPos val="l"/>
        <c:numFmt formatCode="General" sourceLinked="1"/>
        <c:majorTickMark val="out"/>
        <c:minorTickMark val="none"/>
        <c:tickLblPos val="nextTo"/>
        <c:crossAx val="326024648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n-US" sz="2000" b="1"/>
              <a:t>ROC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40494535923844"/>
          <c:y val="0.10636515912897822"/>
          <c:w val="0.74720305648512919"/>
          <c:h val="0.73785594639865992"/>
        </c:manualLayout>
      </c:layout>
      <c:scatterChart>
        <c:scatterStyle val="smoothMarker"/>
        <c:varyColors val="0"/>
        <c:ser>
          <c:idx val="2"/>
          <c:order val="2"/>
          <c:tx>
            <c:v>diag</c:v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3"/>
          </c:marker>
          <c:xVal>
            <c:numRef>
              <c:f>'SDT ROC'!$F$74:$F$75</c:f>
              <c:numCache>
                <c:formatCode>General</c:formatCode>
                <c:ptCount val="2"/>
              </c:numCache>
            </c:numRef>
          </c:xVal>
          <c:yVal>
            <c:numRef>
              <c:f>'SDT ROC'!$F$74:$F$75</c:f>
              <c:numCache>
                <c:formatCode>General</c:formatCode>
                <c:ptCount val="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023864"/>
        <c:axId val="326021120"/>
      </c:scatterChar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1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'SDT ROC'!$K$14:$K$20</c:f>
              <c:numCache>
                <c:formatCode>0.000</c:formatCode>
                <c:ptCount val="7"/>
                <c:pt idx="0">
                  <c:v>0.02</c:v>
                </c:pt>
                <c:pt idx="1">
                  <c:v>0.06</c:v>
                </c:pt>
                <c:pt idx="2">
                  <c:v>0.12</c:v>
                </c:pt>
                <c:pt idx="3">
                  <c:v>0.22</c:v>
                </c:pt>
                <c:pt idx="4">
                  <c:v>0.37</c:v>
                </c:pt>
                <c:pt idx="5">
                  <c:v>0.5</c:v>
                </c:pt>
                <c:pt idx="6">
                  <c:v>0.73</c:v>
                </c:pt>
              </c:numCache>
            </c:numRef>
          </c:xVal>
          <c:yVal>
            <c:numRef>
              <c:f>'SDT ROC'!$L$14:$L$20</c:f>
              <c:numCache>
                <c:formatCode>0.000</c:formatCode>
                <c:ptCount val="7"/>
                <c:pt idx="0">
                  <c:v>0.3</c:v>
                </c:pt>
                <c:pt idx="1">
                  <c:v>0.47</c:v>
                </c:pt>
                <c:pt idx="2">
                  <c:v>0.62</c:v>
                </c:pt>
                <c:pt idx="3">
                  <c:v>0.78</c:v>
                </c:pt>
                <c:pt idx="4">
                  <c:v>0.88</c:v>
                </c:pt>
                <c:pt idx="5">
                  <c:v>0.93</c:v>
                </c:pt>
                <c:pt idx="6">
                  <c:v>0.98</c:v>
                </c:pt>
              </c:numCache>
            </c:numRef>
          </c:yVal>
          <c:smooth val="0"/>
        </c:ser>
        <c:ser>
          <c:idx val="1"/>
          <c:order val="1"/>
          <c:tx>
            <c:v>Model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'SDT ROC'!$B$3:$B$103</c:f>
              <c:numCache>
                <c:formatCode>General</c:formatCode>
                <c:ptCount val="101"/>
                <c:pt idx="0">
                  <c:v>0.9986501019683699</c:v>
                </c:pt>
                <c:pt idx="1">
                  <c:v>0.99813418669961596</c:v>
                </c:pt>
                <c:pt idx="2">
                  <c:v>0.99744486966957202</c:v>
                </c:pt>
                <c:pt idx="3">
                  <c:v>0.99653302619695938</c:v>
                </c:pt>
                <c:pt idx="4">
                  <c:v>0.99533881197628127</c:v>
                </c:pt>
                <c:pt idx="5">
                  <c:v>0.99379033467422384</c:v>
                </c:pt>
                <c:pt idx="6">
                  <c:v>0.99180246407540384</c:v>
                </c:pt>
                <c:pt idx="7">
                  <c:v>0.98927588997832416</c:v>
                </c:pt>
                <c:pt idx="8">
                  <c:v>0.98609655248650141</c:v>
                </c:pt>
                <c:pt idx="9">
                  <c:v>0.98213557943718344</c:v>
                </c:pt>
                <c:pt idx="10">
                  <c:v>0.97724986805182079</c:v>
                </c:pt>
                <c:pt idx="11">
                  <c:v>0.97128344018399815</c:v>
                </c:pt>
                <c:pt idx="12">
                  <c:v>0.96406968088707423</c:v>
                </c:pt>
                <c:pt idx="13">
                  <c:v>0.95543453724145699</c:v>
                </c:pt>
                <c:pt idx="14">
                  <c:v>0.94520070830044201</c:v>
                </c:pt>
                <c:pt idx="15">
                  <c:v>0.93319279873114191</c:v>
                </c:pt>
                <c:pt idx="16">
                  <c:v>0.91924334076622893</c:v>
                </c:pt>
                <c:pt idx="17">
                  <c:v>0.9031995154143897</c:v>
                </c:pt>
                <c:pt idx="18">
                  <c:v>0.88493032977829178</c:v>
                </c:pt>
                <c:pt idx="19">
                  <c:v>0.86433393905361733</c:v>
                </c:pt>
                <c:pt idx="20">
                  <c:v>0.84134474606854304</c:v>
                </c:pt>
                <c:pt idx="21">
                  <c:v>0.81593987465324047</c:v>
                </c:pt>
                <c:pt idx="22">
                  <c:v>0.78814460141660336</c:v>
                </c:pt>
                <c:pt idx="23">
                  <c:v>0.75803634777692697</c:v>
                </c:pt>
                <c:pt idx="24">
                  <c:v>0.72574688224992645</c:v>
                </c:pt>
                <c:pt idx="25">
                  <c:v>0.69146246127401312</c:v>
                </c:pt>
                <c:pt idx="26">
                  <c:v>0.65542174161032429</c:v>
                </c:pt>
                <c:pt idx="27">
                  <c:v>0.61791142218895267</c:v>
                </c:pt>
                <c:pt idx="28">
                  <c:v>0.57925970943910299</c:v>
                </c:pt>
                <c:pt idx="29">
                  <c:v>0.53982783727702899</c:v>
                </c:pt>
                <c:pt idx="30">
                  <c:v>0.5</c:v>
                </c:pt>
                <c:pt idx="31">
                  <c:v>0.46017216272297101</c:v>
                </c:pt>
                <c:pt idx="32">
                  <c:v>0.42074029056089701</c:v>
                </c:pt>
                <c:pt idx="33">
                  <c:v>0.38208857781104733</c:v>
                </c:pt>
                <c:pt idx="34">
                  <c:v>0.34457825838967571</c:v>
                </c:pt>
                <c:pt idx="35">
                  <c:v>0.30853753872598688</c:v>
                </c:pt>
                <c:pt idx="36">
                  <c:v>0.27425311775007355</c:v>
                </c:pt>
                <c:pt idx="37">
                  <c:v>0.24196365222307303</c:v>
                </c:pt>
                <c:pt idx="38">
                  <c:v>0.21185539858339664</c:v>
                </c:pt>
                <c:pt idx="39">
                  <c:v>0.18406012534675953</c:v>
                </c:pt>
                <c:pt idx="40">
                  <c:v>0.15865525393145696</c:v>
                </c:pt>
                <c:pt idx="41">
                  <c:v>0.13566606094638267</c:v>
                </c:pt>
                <c:pt idx="42">
                  <c:v>0.11506967022170822</c:v>
                </c:pt>
                <c:pt idx="43">
                  <c:v>9.6800484585610302E-2</c:v>
                </c:pt>
                <c:pt idx="44">
                  <c:v>8.0756659233771066E-2</c:v>
                </c:pt>
                <c:pt idx="45">
                  <c:v>6.6807201268858085E-2</c:v>
                </c:pt>
                <c:pt idx="46">
                  <c:v>5.4799291699557995E-2</c:v>
                </c:pt>
                <c:pt idx="47">
                  <c:v>4.4565462758543006E-2</c:v>
                </c:pt>
                <c:pt idx="48">
                  <c:v>3.5930319112925768E-2</c:v>
                </c:pt>
                <c:pt idx="49">
                  <c:v>2.8716559816001852E-2</c:v>
                </c:pt>
                <c:pt idx="50">
                  <c:v>2.2750131948179209E-2</c:v>
                </c:pt>
                <c:pt idx="51">
                  <c:v>1.7864420562816563E-2</c:v>
                </c:pt>
                <c:pt idx="52">
                  <c:v>1.390344751349859E-2</c:v>
                </c:pt>
                <c:pt idx="53">
                  <c:v>1.0724110021675837E-2</c:v>
                </c:pt>
                <c:pt idx="54">
                  <c:v>8.1975359245961554E-3</c:v>
                </c:pt>
                <c:pt idx="55">
                  <c:v>6.2096653257759371E-3</c:v>
                </c:pt>
                <c:pt idx="56">
                  <c:v>4.661188023718732E-3</c:v>
                </c:pt>
                <c:pt idx="57">
                  <c:v>3.4669738030406183E-3</c:v>
                </c:pt>
                <c:pt idx="58">
                  <c:v>2.5551303304278683E-3</c:v>
                </c:pt>
                <c:pt idx="59">
                  <c:v>1.8658133003839339E-3</c:v>
                </c:pt>
                <c:pt idx="60">
                  <c:v>1.3498980316301035E-3</c:v>
                </c:pt>
                <c:pt idx="61">
                  <c:v>9.6760321321831544E-4</c:v>
                </c:pt>
                <c:pt idx="62">
                  <c:v>6.8713793791586042E-4</c:v>
                </c:pt>
                <c:pt idx="63">
                  <c:v>4.8342414238378151E-4</c:v>
                </c:pt>
                <c:pt idx="64">
                  <c:v>3.3692926567685522E-4</c:v>
                </c:pt>
                <c:pt idx="65">
                  <c:v>2.3262907903554009E-4</c:v>
                </c:pt>
                <c:pt idx="66">
                  <c:v>1.5910859015755285E-4</c:v>
                </c:pt>
                <c:pt idx="67">
                  <c:v>1.0779973347740945E-4</c:v>
                </c:pt>
                <c:pt idx="68">
                  <c:v>7.2348043925085648E-5</c:v>
                </c:pt>
                <c:pt idx="69">
                  <c:v>4.8096344017589665E-5</c:v>
                </c:pt>
                <c:pt idx="70">
                  <c:v>3.1671241833119979E-5</c:v>
                </c:pt>
                <c:pt idx="71">
                  <c:v>2.0657506912491463E-5</c:v>
                </c:pt>
                <c:pt idx="72">
                  <c:v>1.3345749015902797E-5</c:v>
                </c:pt>
                <c:pt idx="73">
                  <c:v>8.5399054710055822E-6</c:v>
                </c:pt>
                <c:pt idx="74">
                  <c:v>5.4125439077346016E-6</c:v>
                </c:pt>
                <c:pt idx="75">
                  <c:v>3.3976731247387093E-6</c:v>
                </c:pt>
                <c:pt idx="76">
                  <c:v>2.1124547024964357E-6</c:v>
                </c:pt>
                <c:pt idx="77">
                  <c:v>1.3008074538634062E-6</c:v>
                </c:pt>
                <c:pt idx="78">
                  <c:v>7.9332815194899098E-7</c:v>
                </c:pt>
                <c:pt idx="79">
                  <c:v>4.7918327661378157E-7</c:v>
                </c:pt>
                <c:pt idx="80">
                  <c:v>2.8665157192353519E-7</c:v>
                </c:pt>
                <c:pt idx="81">
                  <c:v>1.698267406702314E-7</c:v>
                </c:pt>
                <c:pt idx="82">
                  <c:v>9.9644263173992442E-8</c:v>
                </c:pt>
                <c:pt idx="83">
                  <c:v>5.7901340388966105E-8</c:v>
                </c:pt>
                <c:pt idx="84">
                  <c:v>3.3320448511453549E-8</c:v>
                </c:pt>
                <c:pt idx="85">
                  <c:v>1.8989562478033406E-8</c:v>
                </c:pt>
                <c:pt idx="86">
                  <c:v>1.0717590259723409E-8</c:v>
                </c:pt>
                <c:pt idx="87">
                  <c:v>5.9903714211273495E-9</c:v>
                </c:pt>
                <c:pt idx="88">
                  <c:v>3.3157460110899706E-9</c:v>
                </c:pt>
                <c:pt idx="89">
                  <c:v>1.8175078109194942E-9</c:v>
                </c:pt>
                <c:pt idx="90">
                  <c:v>9.8658770042447941E-10</c:v>
                </c:pt>
                <c:pt idx="91">
                  <c:v>5.3034232561088857E-10</c:v>
                </c:pt>
                <c:pt idx="92">
                  <c:v>2.8231583737436949E-10</c:v>
                </c:pt>
                <c:pt idx="93">
                  <c:v>1.488228429380456E-10</c:v>
                </c:pt>
                <c:pt idx="94">
                  <c:v>7.7688522281960104E-11</c:v>
                </c:pt>
                <c:pt idx="95">
                  <c:v>4.0159986447463325E-11</c:v>
                </c:pt>
                <c:pt idx="96">
                  <c:v>2.0557888724681561E-11</c:v>
                </c:pt>
                <c:pt idx="97">
                  <c:v>1.0420997398341569E-11</c:v>
                </c:pt>
                <c:pt idx="98">
                  <c:v>5.2309268028238876E-12</c:v>
                </c:pt>
                <c:pt idx="99">
                  <c:v>2.6001423236721166E-12</c:v>
                </c:pt>
                <c:pt idx="100">
                  <c:v>1.2798651027878805E-12</c:v>
                </c:pt>
              </c:numCache>
            </c:numRef>
          </c:xVal>
          <c:yVal>
            <c:numRef>
              <c:f>'SDT ROC'!$C$3:$C$103</c:f>
              <c:numCache>
                <c:formatCode>General</c:formatCode>
                <c:ptCount val="101"/>
                <c:pt idx="0">
                  <c:v>0.99999660232687526</c:v>
                </c:pt>
                <c:pt idx="1">
                  <c:v>0.99999458745609227</c:v>
                </c:pt>
                <c:pt idx="2">
                  <c:v>0.99999146009452899</c:v>
                </c:pt>
                <c:pt idx="3">
                  <c:v>0.9999866542509841</c:v>
                </c:pt>
                <c:pt idx="4">
                  <c:v>0.99997934249308751</c:v>
                </c:pt>
                <c:pt idx="5">
                  <c:v>0.99996832875816688</c:v>
                </c:pt>
                <c:pt idx="6">
                  <c:v>0.99995190365598241</c:v>
                </c:pt>
                <c:pt idx="7">
                  <c:v>0.99992765195607491</c:v>
                </c:pt>
                <c:pt idx="8">
                  <c:v>0.99989220026652259</c:v>
                </c:pt>
                <c:pt idx="9">
                  <c:v>0.99984089140984245</c:v>
                </c:pt>
                <c:pt idx="10">
                  <c:v>0.99976737092096446</c:v>
                </c:pt>
                <c:pt idx="11">
                  <c:v>0.99966307073432314</c:v>
                </c:pt>
                <c:pt idx="12">
                  <c:v>0.99951657585761622</c:v>
                </c:pt>
                <c:pt idx="13">
                  <c:v>0.99931286206208414</c:v>
                </c:pt>
                <c:pt idx="14">
                  <c:v>0.99903239678678168</c:v>
                </c:pt>
                <c:pt idx="15">
                  <c:v>0.9986501019683699</c:v>
                </c:pt>
                <c:pt idx="16">
                  <c:v>0.99813418669961596</c:v>
                </c:pt>
                <c:pt idx="17">
                  <c:v>0.99744486966957202</c:v>
                </c:pt>
                <c:pt idx="18">
                  <c:v>0.99653302619695938</c:v>
                </c:pt>
                <c:pt idx="19">
                  <c:v>0.99533881197628127</c:v>
                </c:pt>
                <c:pt idx="20">
                  <c:v>0.99379033467422384</c:v>
                </c:pt>
                <c:pt idx="21">
                  <c:v>0.99180246407540384</c:v>
                </c:pt>
                <c:pt idx="22">
                  <c:v>0.98927588997832416</c:v>
                </c:pt>
                <c:pt idx="23">
                  <c:v>0.98609655248650141</c:v>
                </c:pt>
                <c:pt idx="24">
                  <c:v>0.98213557943718344</c:v>
                </c:pt>
                <c:pt idx="25">
                  <c:v>0.97724986805182079</c:v>
                </c:pt>
                <c:pt idx="26">
                  <c:v>0.97128344018399815</c:v>
                </c:pt>
                <c:pt idx="27">
                  <c:v>0.96406968088707423</c:v>
                </c:pt>
                <c:pt idx="28">
                  <c:v>0.95543453724145699</c:v>
                </c:pt>
                <c:pt idx="29">
                  <c:v>0.94520070830044201</c:v>
                </c:pt>
                <c:pt idx="30">
                  <c:v>0.93319279873114191</c:v>
                </c:pt>
                <c:pt idx="31">
                  <c:v>0.91924334076622893</c:v>
                </c:pt>
                <c:pt idx="32">
                  <c:v>0.9031995154143897</c:v>
                </c:pt>
                <c:pt idx="33">
                  <c:v>0.88493032977829178</c:v>
                </c:pt>
                <c:pt idx="34">
                  <c:v>0.86433393905361733</c:v>
                </c:pt>
                <c:pt idx="35">
                  <c:v>0.84134474606854304</c:v>
                </c:pt>
                <c:pt idx="36">
                  <c:v>0.81593987465324047</c:v>
                </c:pt>
                <c:pt idx="37">
                  <c:v>0.78814460141660336</c:v>
                </c:pt>
                <c:pt idx="38">
                  <c:v>0.75803634777692697</c:v>
                </c:pt>
                <c:pt idx="39">
                  <c:v>0.72574688224992645</c:v>
                </c:pt>
                <c:pt idx="40">
                  <c:v>0.69146246127401312</c:v>
                </c:pt>
                <c:pt idx="41">
                  <c:v>0.65542174161032418</c:v>
                </c:pt>
                <c:pt idx="42">
                  <c:v>0.61791142218895267</c:v>
                </c:pt>
                <c:pt idx="43">
                  <c:v>0.57925970943910299</c:v>
                </c:pt>
                <c:pt idx="44">
                  <c:v>0.5398278372770291</c:v>
                </c:pt>
                <c:pt idx="45">
                  <c:v>0.5</c:v>
                </c:pt>
                <c:pt idx="46">
                  <c:v>0.4601721627229709</c:v>
                </c:pt>
                <c:pt idx="47">
                  <c:v>0.42074029056089701</c:v>
                </c:pt>
                <c:pt idx="48">
                  <c:v>0.38208857781104733</c:v>
                </c:pt>
                <c:pt idx="49">
                  <c:v>0.34457825838967582</c:v>
                </c:pt>
                <c:pt idx="50">
                  <c:v>0.30853753872598688</c:v>
                </c:pt>
                <c:pt idx="51">
                  <c:v>0.27425311775007355</c:v>
                </c:pt>
                <c:pt idx="52">
                  <c:v>0.24196365222307303</c:v>
                </c:pt>
                <c:pt idx="53">
                  <c:v>0.21185539858339675</c:v>
                </c:pt>
                <c:pt idx="54">
                  <c:v>0.18406012534675953</c:v>
                </c:pt>
                <c:pt idx="55">
                  <c:v>0.15865525393145452</c:v>
                </c:pt>
                <c:pt idx="56">
                  <c:v>0.13566606094638267</c:v>
                </c:pt>
                <c:pt idx="57">
                  <c:v>0.11506967022170822</c:v>
                </c:pt>
                <c:pt idx="58">
                  <c:v>9.6800484585608526E-2</c:v>
                </c:pt>
                <c:pt idx="59">
                  <c:v>8.0756659233769512E-2</c:v>
                </c:pt>
                <c:pt idx="60">
                  <c:v>6.6807201268856753E-2</c:v>
                </c:pt>
                <c:pt idx="61">
                  <c:v>5.4799291699557995E-2</c:v>
                </c:pt>
                <c:pt idx="62">
                  <c:v>4.4565462758542118E-2</c:v>
                </c:pt>
                <c:pt idx="63">
                  <c:v>3.5930319112924991E-2</c:v>
                </c:pt>
                <c:pt idx="64">
                  <c:v>2.8716559816001075E-2</c:v>
                </c:pt>
                <c:pt idx="65">
                  <c:v>2.2750131948178653E-2</c:v>
                </c:pt>
                <c:pt idx="66">
                  <c:v>1.7864420562816119E-2</c:v>
                </c:pt>
                <c:pt idx="67">
                  <c:v>1.3903447513498257E-2</c:v>
                </c:pt>
                <c:pt idx="68">
                  <c:v>1.0724110021675504E-2</c:v>
                </c:pt>
                <c:pt idx="69">
                  <c:v>8.1975359245959334E-3</c:v>
                </c:pt>
                <c:pt idx="70">
                  <c:v>6.2096653257759371E-3</c:v>
                </c:pt>
                <c:pt idx="71">
                  <c:v>4.661188023718621E-3</c:v>
                </c:pt>
                <c:pt idx="72">
                  <c:v>3.4669738030405073E-3</c:v>
                </c:pt>
                <c:pt idx="73">
                  <c:v>2.5551303304278683E-3</c:v>
                </c:pt>
                <c:pt idx="74">
                  <c:v>1.8658133003839339E-3</c:v>
                </c:pt>
                <c:pt idx="75">
                  <c:v>1.3498980316301035E-3</c:v>
                </c:pt>
                <c:pt idx="76">
                  <c:v>9.6760321321831544E-4</c:v>
                </c:pt>
                <c:pt idx="77">
                  <c:v>6.8713793791586042E-4</c:v>
                </c:pt>
                <c:pt idx="78">
                  <c:v>4.8342414238378151E-4</c:v>
                </c:pt>
                <c:pt idx="79">
                  <c:v>3.3692926567685522E-4</c:v>
                </c:pt>
                <c:pt idx="80">
                  <c:v>2.3262907903554009E-4</c:v>
                </c:pt>
                <c:pt idx="81">
                  <c:v>1.5910859015755285E-4</c:v>
                </c:pt>
                <c:pt idx="82">
                  <c:v>1.0779973347740945E-4</c:v>
                </c:pt>
                <c:pt idx="83">
                  <c:v>7.2348043925085648E-5</c:v>
                </c:pt>
                <c:pt idx="84">
                  <c:v>4.8096344017589665E-5</c:v>
                </c:pt>
                <c:pt idx="85">
                  <c:v>3.1671241833119979E-5</c:v>
                </c:pt>
                <c:pt idx="86">
                  <c:v>2.0657506912491463E-5</c:v>
                </c:pt>
                <c:pt idx="87">
                  <c:v>1.3345749015902797E-5</c:v>
                </c:pt>
                <c:pt idx="88">
                  <c:v>8.5399054710055822E-6</c:v>
                </c:pt>
                <c:pt idx="89">
                  <c:v>5.4125439077346016E-6</c:v>
                </c:pt>
                <c:pt idx="90">
                  <c:v>3.3976731247387093E-6</c:v>
                </c:pt>
                <c:pt idx="91">
                  <c:v>2.1124547024964357E-6</c:v>
                </c:pt>
                <c:pt idx="92">
                  <c:v>1.3008074538634062E-6</c:v>
                </c:pt>
                <c:pt idx="93">
                  <c:v>7.9332815194899098E-7</c:v>
                </c:pt>
                <c:pt idx="94">
                  <c:v>4.7918327661378157E-7</c:v>
                </c:pt>
                <c:pt idx="95">
                  <c:v>2.8665157192353519E-7</c:v>
                </c:pt>
                <c:pt idx="96">
                  <c:v>1.698267406702314E-7</c:v>
                </c:pt>
                <c:pt idx="97">
                  <c:v>9.9644263173992442E-8</c:v>
                </c:pt>
                <c:pt idx="98">
                  <c:v>5.7901340388966105E-8</c:v>
                </c:pt>
                <c:pt idx="99">
                  <c:v>3.3320448511453549E-8</c:v>
                </c:pt>
                <c:pt idx="100">
                  <c:v>1.8989562478033406E-8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023864"/>
        <c:axId val="326021120"/>
      </c:scatterChart>
      <c:valAx>
        <c:axId val="32602386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/>
                  <a:t>FA Rate</a:t>
                </a:r>
              </a:p>
            </c:rich>
          </c:tx>
          <c:layout>
            <c:manualLayout>
              <c:xMode val="edge"/>
              <c:yMode val="edge"/>
              <c:x val="0.47202048649028355"/>
              <c:y val="0.91206030150753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021120"/>
        <c:crosses val="autoZero"/>
        <c:crossBetween val="midCat"/>
        <c:majorUnit val="0.1"/>
      </c:valAx>
      <c:valAx>
        <c:axId val="32602112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/>
                  <a:t>Hit Rate</a:t>
                </a:r>
              </a:p>
            </c:rich>
          </c:tx>
          <c:layout>
            <c:manualLayout>
              <c:xMode val="edge"/>
              <c:yMode val="edge"/>
              <c:x val="1.9464720194647202E-2"/>
              <c:y val="0.38442211055276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023864"/>
        <c:crosses val="autoZero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08026203454806"/>
          <c:y val="0.60989921426224258"/>
          <c:w val="0.20953550900490045"/>
          <c:h val="0.11168490626468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457627118644069E-2"/>
          <c:y val="0.04"/>
          <c:w val="0.89322033898305087"/>
          <c:h val="0.87058823529411766"/>
        </c:manualLayout>
      </c:layout>
      <c:scatterChart>
        <c:scatterStyle val="smoothMarker"/>
        <c:varyColors val="0"/>
        <c:ser>
          <c:idx val="0"/>
          <c:order val="0"/>
          <c:tx>
            <c:v>Noise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'SDT ROC'!$A$3:$A$103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</c:v>
                </c:pt>
              </c:numCache>
            </c:numRef>
          </c:xVal>
          <c:yVal>
            <c:numRef>
              <c:f>'SDT ROC'!$D$3:$D$103</c:f>
              <c:numCache>
                <c:formatCode>General</c:formatCode>
                <c:ptCount val="10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1.0420934814422592E-2</c:v>
                </c:pt>
                <c:pt idx="4">
                  <c:v>1.3582969233685613E-2</c:v>
                </c:pt>
                <c:pt idx="5">
                  <c:v>1.752830049356854E-2</c:v>
                </c:pt>
                <c:pt idx="6">
                  <c:v>2.2394530294842899E-2</c:v>
                </c:pt>
                <c:pt idx="7">
                  <c:v>2.8327037741601186E-2</c:v>
                </c:pt>
                <c:pt idx="8">
                  <c:v>3.5474592846231424E-2</c:v>
                </c:pt>
                <c:pt idx="9">
                  <c:v>4.3983595980427191E-2</c:v>
                </c:pt>
                <c:pt idx="10">
                  <c:v>5.3990966513188063E-2</c:v>
                </c:pt>
                <c:pt idx="11">
                  <c:v>6.5615814774676595E-2</c:v>
                </c:pt>
                <c:pt idx="12">
                  <c:v>7.8950158300894149E-2</c:v>
                </c:pt>
                <c:pt idx="13">
                  <c:v>9.4049077376886947E-2</c:v>
                </c:pt>
                <c:pt idx="14">
                  <c:v>0.11092083467945554</c:v>
                </c:pt>
                <c:pt idx="15">
                  <c:v>0.12951759566589174</c:v>
                </c:pt>
                <c:pt idx="16">
                  <c:v>0.14972746563574488</c:v>
                </c:pt>
                <c:pt idx="17">
                  <c:v>0.17136859204780736</c:v>
                </c:pt>
                <c:pt idx="18">
                  <c:v>0.19418605498321295</c:v>
                </c:pt>
                <c:pt idx="19">
                  <c:v>0.21785217703255053</c:v>
                </c:pt>
                <c:pt idx="20">
                  <c:v>0.24197072451914337</c:v>
                </c:pt>
                <c:pt idx="21">
                  <c:v>0.26608524989875482</c:v>
                </c:pt>
                <c:pt idx="22">
                  <c:v>0.28969155276148273</c:v>
                </c:pt>
                <c:pt idx="23">
                  <c:v>0.31225393336676127</c:v>
                </c:pt>
                <c:pt idx="24">
                  <c:v>0.33322460289179967</c:v>
                </c:pt>
                <c:pt idx="25">
                  <c:v>0.35206532676429952</c:v>
                </c:pt>
                <c:pt idx="26">
                  <c:v>0.36827014030332333</c:v>
                </c:pt>
                <c:pt idx="27">
                  <c:v>0.38138781546052414</c:v>
                </c:pt>
                <c:pt idx="28">
                  <c:v>0.39104269397545588</c:v>
                </c:pt>
                <c:pt idx="29">
                  <c:v>0.39695254747701181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0.38138781546052414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0.28969155276148273</c:v>
                </c:pt>
                <c:pt idx="39">
                  <c:v>0.26608524989875482</c:v>
                </c:pt>
                <c:pt idx="40">
                  <c:v>0.24197072451914337</c:v>
                </c:pt>
                <c:pt idx="41">
                  <c:v>0.21785217703255053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0.14972746563574488</c:v>
                </c:pt>
                <c:pt idx="45">
                  <c:v>0.12951759566589174</c:v>
                </c:pt>
                <c:pt idx="46">
                  <c:v>0.11092083467945554</c:v>
                </c:pt>
                <c:pt idx="47">
                  <c:v>9.4049077376886947E-2</c:v>
                </c:pt>
                <c:pt idx="48">
                  <c:v>7.8950158300894149E-2</c:v>
                </c:pt>
                <c:pt idx="49">
                  <c:v>6.5615814774676595E-2</c:v>
                </c:pt>
                <c:pt idx="50">
                  <c:v>5.3990966513188063E-2</c:v>
                </c:pt>
                <c:pt idx="51">
                  <c:v>4.3983595980427191E-2</c:v>
                </c:pt>
                <c:pt idx="52">
                  <c:v>3.5474592846231424E-2</c:v>
                </c:pt>
                <c:pt idx="53">
                  <c:v>2.8327037741601186E-2</c:v>
                </c:pt>
                <c:pt idx="54">
                  <c:v>2.2394530294842899E-2</c:v>
                </c:pt>
                <c:pt idx="55">
                  <c:v>1.7528300493568086E-2</c:v>
                </c:pt>
                <c:pt idx="56">
                  <c:v>1.3582969233685613E-2</c:v>
                </c:pt>
                <c:pt idx="57">
                  <c:v>1.0420934814422592E-2</c:v>
                </c:pt>
                <c:pt idx="58">
                  <c:v>7.915451582979743E-3</c:v>
                </c:pt>
                <c:pt idx="59">
                  <c:v>5.9525324197756795E-3</c:v>
                </c:pt>
                <c:pt idx="60">
                  <c:v>4.431848411937874E-3</c:v>
                </c:pt>
                <c:pt idx="61">
                  <c:v>3.2668190561999182E-3</c:v>
                </c:pt>
                <c:pt idx="62">
                  <c:v>2.3840882014647662E-3</c:v>
                </c:pt>
                <c:pt idx="63">
                  <c:v>1.7225689390536229E-3</c:v>
                </c:pt>
                <c:pt idx="64">
                  <c:v>1.2322191684729772E-3</c:v>
                </c:pt>
                <c:pt idx="65">
                  <c:v>8.7268269504572915E-4</c:v>
                </c:pt>
                <c:pt idx="66">
                  <c:v>6.1190193011375076E-4</c:v>
                </c:pt>
                <c:pt idx="67">
                  <c:v>4.2478027055073593E-4</c:v>
                </c:pt>
                <c:pt idx="68">
                  <c:v>2.919469257914491E-4</c:v>
                </c:pt>
                <c:pt idx="69">
                  <c:v>1.9865547139276475E-4</c:v>
                </c:pt>
                <c:pt idx="70">
                  <c:v>1.3383022576488014E-4</c:v>
                </c:pt>
                <c:pt idx="71">
                  <c:v>8.926165717712912E-5</c:v>
                </c:pt>
                <c:pt idx="72">
                  <c:v>5.8943067756537443E-5</c:v>
                </c:pt>
                <c:pt idx="73">
                  <c:v>3.853519674208549E-5</c:v>
                </c:pt>
                <c:pt idx="74">
                  <c:v>2.4942471290052468E-5</c:v>
                </c:pt>
                <c:pt idx="75">
                  <c:v>1.5983741106904766E-5</c:v>
                </c:pt>
                <c:pt idx="76">
                  <c:v>1.0140852065486255E-5</c:v>
                </c:pt>
                <c:pt idx="77">
                  <c:v>6.369825178866807E-6</c:v>
                </c:pt>
                <c:pt idx="78">
                  <c:v>3.9612990910318923E-6</c:v>
                </c:pt>
                <c:pt idx="79">
                  <c:v>2.4389607458932395E-6</c:v>
                </c:pt>
                <c:pt idx="80">
                  <c:v>1.4867195147342238E-6</c:v>
                </c:pt>
                <c:pt idx="81">
                  <c:v>8.9724351623828588E-7</c:v>
                </c:pt>
                <c:pt idx="82">
                  <c:v>5.3610353446973477E-7</c:v>
                </c:pt>
                <c:pt idx="83">
                  <c:v>3.1713492167158123E-7</c:v>
                </c:pt>
                <c:pt idx="84">
                  <c:v>1.8573618445551907E-7</c:v>
                </c:pt>
                <c:pt idx="85">
                  <c:v>1.0769760042542703E-7</c:v>
                </c:pt>
                <c:pt idx="86">
                  <c:v>6.1826205001654827E-8</c:v>
                </c:pt>
                <c:pt idx="87">
                  <c:v>3.5139550948202342E-8</c:v>
                </c:pt>
                <c:pt idx="88">
                  <c:v>1.9773196406243547E-8</c:v>
                </c:pt>
                <c:pt idx="89">
                  <c:v>1.1015763624681683E-8</c:v>
                </c:pt>
                <c:pt idx="90">
                  <c:v>6.0758828498229403E-9</c:v>
                </c:pt>
                <c:pt idx="91">
                  <c:v>3.3178842435470812E-9</c:v>
                </c:pt>
                <c:pt idx="92">
                  <c:v>1.7937839079639713E-9</c:v>
                </c:pt>
                <c:pt idx="93">
                  <c:v>9.6014333703117552E-10</c:v>
                </c:pt>
                <c:pt idx="94">
                  <c:v>5.0881402816447307E-10</c:v>
                </c:pt>
                <c:pt idx="95">
                  <c:v>2.6695566147626813E-10</c:v>
                </c:pt>
                <c:pt idx="96">
                  <c:v>1.3866799941652187E-10</c:v>
                </c:pt>
                <c:pt idx="97">
                  <c:v>7.1313281239955943E-11</c:v>
                </c:pt>
                <c:pt idx="98">
                  <c:v>3.6309615017915555E-11</c:v>
                </c:pt>
                <c:pt idx="99">
                  <c:v>1.8303322170154479E-11</c:v>
                </c:pt>
                <c:pt idx="100">
                  <c:v>9.1347204083645936E-12</c:v>
                </c:pt>
              </c:numCache>
            </c:numRef>
          </c:yVal>
          <c:smooth val="1"/>
        </c:ser>
        <c:ser>
          <c:idx val="1"/>
          <c:order val="1"/>
          <c:tx>
            <c:v>Signal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'SDT ROC'!$A$3:$A$103</c:f>
              <c:numCache>
                <c:formatCode>General</c:formatCode>
                <c:ptCount val="10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-1.1000000000000001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1.1000000000000001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2.2000000000000002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2.5000000000000102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2.9000000000000101</c:v>
                </c:pt>
                <c:pt idx="60">
                  <c:v>3.0000000000000102</c:v>
                </c:pt>
                <c:pt idx="61">
                  <c:v>3.1</c:v>
                </c:pt>
                <c:pt idx="62">
                  <c:v>3.2000000000000099</c:v>
                </c:pt>
                <c:pt idx="63">
                  <c:v>3.30000000000001</c:v>
                </c:pt>
                <c:pt idx="64">
                  <c:v>3.4000000000000101</c:v>
                </c:pt>
                <c:pt idx="65">
                  <c:v>3.5000000000000102</c:v>
                </c:pt>
                <c:pt idx="66">
                  <c:v>3.6000000000000099</c:v>
                </c:pt>
                <c:pt idx="67">
                  <c:v>3.7000000000000099</c:v>
                </c:pt>
                <c:pt idx="68">
                  <c:v>3.80000000000001</c:v>
                </c:pt>
                <c:pt idx="69">
                  <c:v>3.9000000000000101</c:v>
                </c:pt>
                <c:pt idx="70">
                  <c:v>4.0000000000000098</c:v>
                </c:pt>
                <c:pt idx="71">
                  <c:v>4.1000000000000103</c:v>
                </c:pt>
                <c:pt idx="72">
                  <c:v>4.2000000000000099</c:v>
                </c:pt>
                <c:pt idx="73">
                  <c:v>4.3000000000000096</c:v>
                </c:pt>
                <c:pt idx="74">
                  <c:v>4.4000000000000101</c:v>
                </c:pt>
                <c:pt idx="75">
                  <c:v>4.5000000000000098</c:v>
                </c:pt>
                <c:pt idx="76">
                  <c:v>4.6000000000000103</c:v>
                </c:pt>
                <c:pt idx="77">
                  <c:v>4.7000000000000099</c:v>
                </c:pt>
                <c:pt idx="78">
                  <c:v>4.8000000000000096</c:v>
                </c:pt>
                <c:pt idx="79">
                  <c:v>4.9000000000000101</c:v>
                </c:pt>
                <c:pt idx="80">
                  <c:v>5.0000000000000098</c:v>
                </c:pt>
                <c:pt idx="81">
                  <c:v>5.1000000000000103</c:v>
                </c:pt>
                <c:pt idx="82">
                  <c:v>5.2000000000000099</c:v>
                </c:pt>
                <c:pt idx="83">
                  <c:v>5.3000000000000096</c:v>
                </c:pt>
                <c:pt idx="84">
                  <c:v>5.4000000000000101</c:v>
                </c:pt>
                <c:pt idx="85">
                  <c:v>5.5000000000000098</c:v>
                </c:pt>
                <c:pt idx="86">
                  <c:v>5.6000000000000103</c:v>
                </c:pt>
                <c:pt idx="87">
                  <c:v>5.7000000000000099</c:v>
                </c:pt>
                <c:pt idx="88">
                  <c:v>5.8000000000000096</c:v>
                </c:pt>
                <c:pt idx="89">
                  <c:v>5.9000000000000101</c:v>
                </c:pt>
                <c:pt idx="90">
                  <c:v>6.0000000000000098</c:v>
                </c:pt>
                <c:pt idx="91">
                  <c:v>6.1000000000000103</c:v>
                </c:pt>
                <c:pt idx="92">
                  <c:v>6.2000000000000099</c:v>
                </c:pt>
                <c:pt idx="93">
                  <c:v>6.3000000000000096</c:v>
                </c:pt>
                <c:pt idx="94">
                  <c:v>6.4000000000000101</c:v>
                </c:pt>
                <c:pt idx="95">
                  <c:v>6.5000000000000098</c:v>
                </c:pt>
                <c:pt idx="96">
                  <c:v>6.6000000000000103</c:v>
                </c:pt>
                <c:pt idx="97">
                  <c:v>6.7000000000000099</c:v>
                </c:pt>
                <c:pt idx="98">
                  <c:v>6.8000000000000096</c:v>
                </c:pt>
                <c:pt idx="99">
                  <c:v>6.9000000000000101</c:v>
                </c:pt>
                <c:pt idx="100">
                  <c:v>7</c:v>
                </c:pt>
              </c:numCache>
            </c:numRef>
          </c:xVal>
          <c:yVal>
            <c:numRef>
              <c:f>'SDT ROC'!$E$3:$E$103</c:f>
              <c:numCache>
                <c:formatCode>General</c:formatCode>
                <c:ptCount val="101"/>
                <c:pt idx="0">
                  <c:v>1.5983741106905475E-5</c:v>
                </c:pt>
                <c:pt idx="1">
                  <c:v>2.4942471290053535E-5</c:v>
                </c:pt>
                <c:pt idx="2">
                  <c:v>3.8535196742087129E-5</c:v>
                </c:pt>
                <c:pt idx="3">
                  <c:v>5.8943067756539855E-5</c:v>
                </c:pt>
                <c:pt idx="4">
                  <c:v>8.9261657177132928E-5</c:v>
                </c:pt>
                <c:pt idx="5">
                  <c:v>1.3383022576488537E-4</c:v>
                </c:pt>
                <c:pt idx="6">
                  <c:v>1.9865547139277272E-4</c:v>
                </c:pt>
                <c:pt idx="7">
                  <c:v>2.9194692579146027E-4</c:v>
                </c:pt>
                <c:pt idx="8">
                  <c:v>4.2478027055075143E-4</c:v>
                </c:pt>
                <c:pt idx="9">
                  <c:v>6.119019301137719E-4</c:v>
                </c:pt>
                <c:pt idx="10">
                  <c:v>8.7268269504576015E-4</c:v>
                </c:pt>
                <c:pt idx="11">
                  <c:v>1.2322191684730199E-3</c:v>
                </c:pt>
                <c:pt idx="12">
                  <c:v>1.7225689390536812E-3</c:v>
                </c:pt>
                <c:pt idx="13">
                  <c:v>2.3840882014648404E-3</c:v>
                </c:pt>
                <c:pt idx="14">
                  <c:v>3.2668190561999182E-3</c:v>
                </c:pt>
                <c:pt idx="15">
                  <c:v>4.4318484119380075E-3</c:v>
                </c:pt>
                <c:pt idx="16">
                  <c:v>5.9525324197758538E-3</c:v>
                </c:pt>
                <c:pt idx="17">
                  <c:v>7.9154515829799686E-3</c:v>
                </c:pt>
                <c:pt idx="18">
                  <c:v>1.0420934814422592E-2</c:v>
                </c:pt>
                <c:pt idx="19">
                  <c:v>1.3582969233685613E-2</c:v>
                </c:pt>
                <c:pt idx="20">
                  <c:v>1.752830049356854E-2</c:v>
                </c:pt>
                <c:pt idx="21">
                  <c:v>2.2394530294842899E-2</c:v>
                </c:pt>
                <c:pt idx="22">
                  <c:v>2.8327037741601186E-2</c:v>
                </c:pt>
                <c:pt idx="23">
                  <c:v>3.5474592846231424E-2</c:v>
                </c:pt>
                <c:pt idx="24">
                  <c:v>4.3983595980427191E-2</c:v>
                </c:pt>
                <c:pt idx="25">
                  <c:v>5.3990966513188063E-2</c:v>
                </c:pt>
                <c:pt idx="26">
                  <c:v>6.5615814774676595E-2</c:v>
                </c:pt>
                <c:pt idx="27">
                  <c:v>7.8950158300894149E-2</c:v>
                </c:pt>
                <c:pt idx="28">
                  <c:v>9.4049077376886947E-2</c:v>
                </c:pt>
                <c:pt idx="29">
                  <c:v>0.11092083467945554</c:v>
                </c:pt>
                <c:pt idx="30">
                  <c:v>0.12951759566589174</c:v>
                </c:pt>
                <c:pt idx="31">
                  <c:v>0.14972746563574488</c:v>
                </c:pt>
                <c:pt idx="32">
                  <c:v>0.17136859204780736</c:v>
                </c:pt>
                <c:pt idx="33">
                  <c:v>0.19418605498321295</c:v>
                </c:pt>
                <c:pt idx="34">
                  <c:v>0.21785217703255053</c:v>
                </c:pt>
                <c:pt idx="35">
                  <c:v>0.24197072451914337</c:v>
                </c:pt>
                <c:pt idx="36">
                  <c:v>0.26608524989875482</c:v>
                </c:pt>
                <c:pt idx="37">
                  <c:v>0.28969155276148273</c:v>
                </c:pt>
                <c:pt idx="38">
                  <c:v>0.31225393336676127</c:v>
                </c:pt>
                <c:pt idx="39">
                  <c:v>0.33322460289179967</c:v>
                </c:pt>
                <c:pt idx="40">
                  <c:v>0.35206532676429952</c:v>
                </c:pt>
                <c:pt idx="41">
                  <c:v>0.36827014030332339</c:v>
                </c:pt>
                <c:pt idx="42">
                  <c:v>0.38138781546052408</c:v>
                </c:pt>
                <c:pt idx="43">
                  <c:v>0.39104269397545594</c:v>
                </c:pt>
                <c:pt idx="44">
                  <c:v>0.39695254747701181</c:v>
                </c:pt>
                <c:pt idx="45">
                  <c:v>0.3989422804014327</c:v>
                </c:pt>
                <c:pt idx="46">
                  <c:v>0.39695254747701181</c:v>
                </c:pt>
                <c:pt idx="47">
                  <c:v>0.39104269397545594</c:v>
                </c:pt>
                <c:pt idx="48">
                  <c:v>0.38138781546052408</c:v>
                </c:pt>
                <c:pt idx="49">
                  <c:v>0.36827014030332339</c:v>
                </c:pt>
                <c:pt idx="50">
                  <c:v>0.35206532676429952</c:v>
                </c:pt>
                <c:pt idx="51">
                  <c:v>0.33322460289179967</c:v>
                </c:pt>
                <c:pt idx="52">
                  <c:v>0.31225393336676122</c:v>
                </c:pt>
                <c:pt idx="53">
                  <c:v>0.28969155276148278</c:v>
                </c:pt>
                <c:pt idx="54">
                  <c:v>0.26608524989875487</c:v>
                </c:pt>
                <c:pt idx="55">
                  <c:v>0.2419707245191409</c:v>
                </c:pt>
                <c:pt idx="56">
                  <c:v>0.21785217703255053</c:v>
                </c:pt>
                <c:pt idx="57">
                  <c:v>0.19418605498321292</c:v>
                </c:pt>
                <c:pt idx="58">
                  <c:v>0.17136859204780513</c:v>
                </c:pt>
                <c:pt idx="59">
                  <c:v>0.14972746563574274</c:v>
                </c:pt>
                <c:pt idx="60">
                  <c:v>0.12951759566588975</c:v>
                </c:pt>
                <c:pt idx="61">
                  <c:v>0.11092083467945554</c:v>
                </c:pt>
                <c:pt idx="62">
                  <c:v>9.4049077376885337E-2</c:v>
                </c:pt>
                <c:pt idx="63">
                  <c:v>7.8950158300892734E-2</c:v>
                </c:pt>
                <c:pt idx="64">
                  <c:v>6.5615814774675332E-2</c:v>
                </c:pt>
                <c:pt idx="65">
                  <c:v>5.3990966513186953E-2</c:v>
                </c:pt>
                <c:pt idx="66">
                  <c:v>4.3983595980426296E-2</c:v>
                </c:pt>
                <c:pt idx="67">
                  <c:v>3.5474592846230668E-2</c:v>
                </c:pt>
                <c:pt idx="68">
                  <c:v>2.8327037741600516E-2</c:v>
                </c:pt>
                <c:pt idx="69">
                  <c:v>2.2394530294842355E-2</c:v>
                </c:pt>
                <c:pt idx="70">
                  <c:v>1.752830049356811E-2</c:v>
                </c:pt>
                <c:pt idx="71">
                  <c:v>1.358296923368525E-2</c:v>
                </c:pt>
                <c:pt idx="72">
                  <c:v>1.0420934814422318E-2</c:v>
                </c:pt>
                <c:pt idx="73">
                  <c:v>7.91545158297975E-3</c:v>
                </c:pt>
                <c:pt idx="74">
                  <c:v>5.9525324197756795E-3</c:v>
                </c:pt>
                <c:pt idx="75">
                  <c:v>4.4318484119378783E-3</c:v>
                </c:pt>
                <c:pt idx="76">
                  <c:v>3.2668190561998172E-3</c:v>
                </c:pt>
                <c:pt idx="77">
                  <c:v>2.3840882014647662E-3</c:v>
                </c:pt>
                <c:pt idx="78">
                  <c:v>1.7225689390536262E-3</c:v>
                </c:pt>
                <c:pt idx="79">
                  <c:v>1.2322191684729772E-3</c:v>
                </c:pt>
                <c:pt idx="80">
                  <c:v>8.7268269504573066E-4</c:v>
                </c:pt>
                <c:pt idx="81">
                  <c:v>6.1190193011374967E-4</c:v>
                </c:pt>
                <c:pt idx="82">
                  <c:v>4.2478027055073593E-4</c:v>
                </c:pt>
                <c:pt idx="83">
                  <c:v>2.9194692579144965E-4</c:v>
                </c:pt>
                <c:pt idx="84">
                  <c:v>1.9865547139276475E-4</c:v>
                </c:pt>
                <c:pt idx="85">
                  <c:v>1.3383022576488014E-4</c:v>
                </c:pt>
                <c:pt idx="86">
                  <c:v>8.926165717712912E-5</c:v>
                </c:pt>
                <c:pt idx="87">
                  <c:v>5.8943067756537443E-5</c:v>
                </c:pt>
                <c:pt idx="88">
                  <c:v>3.853519674208549E-5</c:v>
                </c:pt>
                <c:pt idx="89">
                  <c:v>2.4942471290052468E-5</c:v>
                </c:pt>
                <c:pt idx="90">
                  <c:v>1.5983741106904766E-5</c:v>
                </c:pt>
                <c:pt idx="91">
                  <c:v>1.0140852065486255E-5</c:v>
                </c:pt>
                <c:pt idx="92">
                  <c:v>6.369825178866807E-6</c:v>
                </c:pt>
                <c:pt idx="93">
                  <c:v>3.9612990910318923E-6</c:v>
                </c:pt>
                <c:pt idx="94">
                  <c:v>2.4389607458932395E-6</c:v>
                </c:pt>
                <c:pt idx="95">
                  <c:v>1.4867195147342238E-6</c:v>
                </c:pt>
                <c:pt idx="96">
                  <c:v>8.9724351623828588E-7</c:v>
                </c:pt>
                <c:pt idx="97">
                  <c:v>5.3610353446973477E-7</c:v>
                </c:pt>
                <c:pt idx="98">
                  <c:v>3.1713492167158123E-7</c:v>
                </c:pt>
                <c:pt idx="99">
                  <c:v>1.8573618445551907E-7</c:v>
                </c:pt>
                <c:pt idx="100">
                  <c:v>1.0769760042543276E-7</c:v>
                </c:pt>
              </c:numCache>
            </c:numRef>
          </c:yVal>
          <c:smooth val="1"/>
        </c:ser>
        <c:ser>
          <c:idx val="2"/>
          <c:order val="2"/>
          <c:tx>
            <c:v>C1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ROC'!$W$14:$X$14</c:f>
              <c:numCache>
                <c:formatCode>0.000</c:formatCode>
                <c:ptCount val="2"/>
                <c:pt idx="0">
                  <c:v>2.0537489106318225</c:v>
                </c:pt>
                <c:pt idx="1">
                  <c:v>2.0537489106318225</c:v>
                </c:pt>
              </c:numCache>
            </c:numRef>
          </c:xVal>
          <c:yVal>
            <c:numRef>
              <c:f>'SDT ROC'!$Y$14:$Z$14</c:f>
              <c:numCache>
                <c:formatCode>General</c:formatCode>
                <c:ptCount val="2"/>
                <c:pt idx="0">
                  <c:v>-0.05</c:v>
                </c:pt>
                <c:pt idx="1">
                  <c:v>0.63</c:v>
                </c:pt>
              </c:numCache>
            </c:numRef>
          </c:yVal>
          <c:smooth val="1"/>
        </c:ser>
        <c:ser>
          <c:idx val="3"/>
          <c:order val="3"/>
          <c:tx>
            <c:v>c2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ROC'!$W$15:$X$15</c:f>
              <c:numCache>
                <c:formatCode>0.000</c:formatCode>
                <c:ptCount val="2"/>
                <c:pt idx="0">
                  <c:v>1.554773594596853</c:v>
                </c:pt>
                <c:pt idx="1">
                  <c:v>1.554773594596853</c:v>
                </c:pt>
              </c:numCache>
            </c:numRef>
          </c:xVal>
          <c:yVal>
            <c:numRef>
              <c:f>'SDT ROC'!$Y$15:$Z$15</c:f>
              <c:numCache>
                <c:formatCode>General</c:formatCode>
                <c:ptCount val="2"/>
                <c:pt idx="0">
                  <c:v>-0.05</c:v>
                </c:pt>
                <c:pt idx="1">
                  <c:v>0.6</c:v>
                </c:pt>
              </c:numCache>
            </c:numRef>
          </c:yVal>
          <c:smooth val="1"/>
        </c:ser>
        <c:ser>
          <c:idx val="4"/>
          <c:order val="4"/>
          <c:tx>
            <c:v>c3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ROC'!$W$16:$X$16</c:f>
              <c:numCache>
                <c:formatCode>0.000</c:formatCode>
                <c:ptCount val="2"/>
                <c:pt idx="0">
                  <c:v>1.1749867920660904</c:v>
                </c:pt>
                <c:pt idx="1">
                  <c:v>1.1749867920660904</c:v>
                </c:pt>
              </c:numCache>
            </c:numRef>
          </c:xVal>
          <c:yVal>
            <c:numRef>
              <c:f>'SDT ROC'!$Y$16:$Z$16</c:f>
              <c:numCache>
                <c:formatCode>General</c:formatCode>
                <c:ptCount val="2"/>
                <c:pt idx="0">
                  <c:v>-0.05</c:v>
                </c:pt>
                <c:pt idx="1">
                  <c:v>0.56999999999999995</c:v>
                </c:pt>
              </c:numCache>
            </c:numRef>
          </c:yVal>
          <c:smooth val="1"/>
        </c:ser>
        <c:ser>
          <c:idx val="5"/>
          <c:order val="5"/>
          <c:tx>
            <c:v>c4</c:v>
          </c:tx>
          <c:marker>
            <c:symbol val="none"/>
          </c:marker>
          <c:dPt>
            <c:idx val="1"/>
            <c:bubble3D val="0"/>
            <c:spPr>
              <a:ln w="25400">
                <a:solidFill>
                  <a:srgbClr val="00B0F0"/>
                </a:solidFill>
                <a:prstDash val="solid"/>
              </a:ln>
            </c:spPr>
          </c:dPt>
          <c:xVal>
            <c:numRef>
              <c:f>'SDT ROC'!$W$17:$X$17</c:f>
              <c:numCache>
                <c:formatCode>0.000</c:formatCode>
                <c:ptCount val="2"/>
                <c:pt idx="0">
                  <c:v>0.77219321418868503</c:v>
                </c:pt>
                <c:pt idx="1">
                  <c:v>0.77219321418868503</c:v>
                </c:pt>
              </c:numCache>
            </c:numRef>
          </c:xVal>
          <c:yVal>
            <c:numRef>
              <c:f>'SDT ROC'!$Y$17:$Z$17</c:f>
              <c:numCache>
                <c:formatCode>General</c:formatCode>
                <c:ptCount val="2"/>
                <c:pt idx="0">
                  <c:v>-0.05</c:v>
                </c:pt>
                <c:pt idx="1">
                  <c:v>0.54</c:v>
                </c:pt>
              </c:numCache>
            </c:numRef>
          </c:yVal>
          <c:smooth val="1"/>
        </c:ser>
        <c:ser>
          <c:idx val="6"/>
          <c:order val="6"/>
          <c:tx>
            <c:v>c5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ROC'!$W$18:$X$18</c:f>
              <c:numCache>
                <c:formatCode>0.000</c:formatCode>
                <c:ptCount val="2"/>
                <c:pt idx="0">
                  <c:v>0.33185334643681652</c:v>
                </c:pt>
                <c:pt idx="1">
                  <c:v>0.33185334643681652</c:v>
                </c:pt>
              </c:numCache>
            </c:numRef>
          </c:xVal>
          <c:yVal>
            <c:numRef>
              <c:f>'SDT ROC'!$Y$18:$Z$18</c:f>
              <c:numCache>
                <c:formatCode>General</c:formatCode>
                <c:ptCount val="2"/>
                <c:pt idx="0">
                  <c:v>-0.05</c:v>
                </c:pt>
                <c:pt idx="1">
                  <c:v>0.51</c:v>
                </c:pt>
              </c:numCache>
            </c:numRef>
          </c:yVal>
          <c:smooth val="1"/>
        </c:ser>
        <c:ser>
          <c:idx val="7"/>
          <c:order val="7"/>
          <c:tx>
            <c:v>c6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ROC'!$W$19:$X$19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'SDT ROC'!$Y$19:$Z$19</c:f>
              <c:numCache>
                <c:formatCode>General</c:formatCode>
                <c:ptCount val="2"/>
                <c:pt idx="0">
                  <c:v>-0.05</c:v>
                </c:pt>
                <c:pt idx="1">
                  <c:v>0.48</c:v>
                </c:pt>
              </c:numCache>
            </c:numRef>
          </c:yVal>
          <c:smooth val="1"/>
        </c:ser>
        <c:ser>
          <c:idx val="8"/>
          <c:order val="8"/>
          <c:tx>
            <c:v>c7</c:v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'SDT ROC'!$W$20:$X$20</c:f>
              <c:numCache>
                <c:formatCode>0.000</c:formatCode>
                <c:ptCount val="2"/>
                <c:pt idx="0">
                  <c:v>-0.61281299101662734</c:v>
                </c:pt>
                <c:pt idx="1">
                  <c:v>-0.61281299101662734</c:v>
                </c:pt>
              </c:numCache>
            </c:numRef>
          </c:xVal>
          <c:yVal>
            <c:numRef>
              <c:f>'SDT ROC'!$Y$20:$Z$20</c:f>
              <c:numCache>
                <c:formatCode>General</c:formatCode>
                <c:ptCount val="2"/>
                <c:pt idx="0">
                  <c:v>-0.05</c:v>
                </c:pt>
                <c:pt idx="1">
                  <c:v>0.45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025432"/>
        <c:axId val="326026608"/>
      </c:scatterChart>
      <c:valAx>
        <c:axId val="326025432"/>
        <c:scaling>
          <c:orientation val="minMax"/>
          <c:max val="5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326026608"/>
        <c:crosses val="autoZero"/>
        <c:crossBetween val="midCat"/>
      </c:valAx>
      <c:valAx>
        <c:axId val="326026608"/>
        <c:scaling>
          <c:orientation val="minMax"/>
          <c:max val="0.70000000000000007"/>
        </c:scaling>
        <c:delete val="1"/>
        <c:axPos val="l"/>
        <c:numFmt formatCode="General" sourceLinked="1"/>
        <c:majorTickMark val="out"/>
        <c:minorTickMark val="none"/>
        <c:tickLblPos val="nextTo"/>
        <c:crossAx val="326025432"/>
        <c:crossesAt val="1.5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8</xdr:row>
      <xdr:rowOff>19050</xdr:rowOff>
    </xdr:from>
    <xdr:to>
      <xdr:col>15</xdr:col>
      <xdr:colOff>428625</xdr:colOff>
      <xdr:row>33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15</xdr:col>
      <xdr:colOff>571500</xdr:colOff>
      <xdr:row>89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561975</xdr:colOff>
      <xdr:row>12</xdr:row>
      <xdr:rowOff>142875</xdr:rowOff>
    </xdr:from>
    <xdr:to>
      <xdr:col>12</xdr:col>
      <xdr:colOff>190500</xdr:colOff>
      <xdr:row>12</xdr:row>
      <xdr:rowOff>142875</xdr:rowOff>
    </xdr:to>
    <xdr:cxnSp macro="">
      <xdr:nvCxnSpPr>
        <xdr:cNvPr id="5" name="Straight Arrow Connector 4"/>
        <xdr:cNvCxnSpPr/>
      </xdr:nvCxnSpPr>
      <xdr:spPr>
        <a:xfrm>
          <a:off x="8143875" y="2124075"/>
          <a:ext cx="4095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152400</xdr:rowOff>
    </xdr:from>
    <xdr:to>
      <xdr:col>9</xdr:col>
      <xdr:colOff>476250</xdr:colOff>
      <xdr:row>12</xdr:row>
      <xdr:rowOff>152400</xdr:rowOff>
    </xdr:to>
    <xdr:cxnSp macro="">
      <xdr:nvCxnSpPr>
        <xdr:cNvPr id="6" name="Straight Arrow Connector 5"/>
        <xdr:cNvCxnSpPr/>
      </xdr:nvCxnSpPr>
      <xdr:spPr>
        <a:xfrm flipH="1">
          <a:off x="6362700" y="2133600"/>
          <a:ext cx="476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238125</xdr:colOff>
      <xdr:row>11</xdr:row>
      <xdr:rowOff>133350</xdr:rowOff>
    </xdr:from>
    <xdr:to>
      <xdr:col>14</xdr:col>
      <xdr:colOff>9525</xdr:colOff>
      <xdr:row>13</xdr:row>
      <xdr:rowOff>133350</xdr:rowOff>
    </xdr:to>
    <xdr:sp macro="" textlink="">
      <xdr:nvSpPr>
        <xdr:cNvPr id="9" name="TextBox 8"/>
        <xdr:cNvSpPr txBox="1"/>
      </xdr:nvSpPr>
      <xdr:spPr>
        <a:xfrm>
          <a:off x="8601075" y="1952625"/>
          <a:ext cx="99060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"present"</a:t>
          </a:r>
        </a:p>
      </xdr:txBody>
    </xdr:sp>
    <xdr:clientData/>
  </xdr:twoCellAnchor>
  <xdr:twoCellAnchor>
    <xdr:from>
      <xdr:col>7</xdr:col>
      <xdr:colOff>304800</xdr:colOff>
      <xdr:row>11</xdr:row>
      <xdr:rowOff>152400</xdr:rowOff>
    </xdr:from>
    <xdr:to>
      <xdr:col>8</xdr:col>
      <xdr:colOff>571500</xdr:colOff>
      <xdr:row>13</xdr:row>
      <xdr:rowOff>152400</xdr:rowOff>
    </xdr:to>
    <xdr:sp macro="" textlink="">
      <xdr:nvSpPr>
        <xdr:cNvPr id="10" name="TextBox 9"/>
        <xdr:cNvSpPr txBox="1"/>
      </xdr:nvSpPr>
      <xdr:spPr>
        <a:xfrm>
          <a:off x="5448300" y="1971675"/>
          <a:ext cx="876300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"absent"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31</xdr:row>
      <xdr:rowOff>101599</xdr:rowOff>
    </xdr:from>
    <xdr:to>
      <xdr:col>15</xdr:col>
      <xdr:colOff>517071</xdr:colOff>
      <xdr:row>56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551656</xdr:colOff>
      <xdr:row>112</xdr:row>
      <xdr:rowOff>130969</xdr:rowOff>
    </xdr:from>
    <xdr:to>
      <xdr:col>28</xdr:col>
      <xdr:colOff>432593</xdr:colOff>
      <xdr:row>148</xdr:row>
      <xdr:rowOff>23812</xdr:rowOff>
    </xdr:to>
    <xdr:grpSp>
      <xdr:nvGrpSpPr>
        <xdr:cNvPr id="3" name="Group 2"/>
        <xdr:cNvGrpSpPr/>
      </xdr:nvGrpSpPr>
      <xdr:grpSpPr>
        <a:xfrm>
          <a:off x="10816675" y="18250450"/>
          <a:ext cx="7178553" cy="5695766"/>
          <a:chOff x="11844073" y="4978136"/>
          <a:chExt cx="7246937" cy="5607843"/>
        </a:xfrm>
      </xdr:grpSpPr>
      <xdr:graphicFrame macro="">
        <xdr:nvGraphicFramePr>
          <xdr:cNvPr id="8" name="Chart 2"/>
          <xdr:cNvGraphicFramePr>
            <a:graphicFrameLocks/>
          </xdr:cNvGraphicFramePr>
        </xdr:nvGraphicFramePr>
        <xdr:xfrm>
          <a:off x="11844073" y="4978136"/>
          <a:ext cx="7246937" cy="56078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3423635" y="6418793"/>
            <a:ext cx="476248" cy="3571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l-GR" sz="2400"/>
              <a:t>β</a:t>
            </a:r>
            <a:r>
              <a:rPr lang="en-US" sz="2400"/>
              <a:t>:  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3816539" y="6470386"/>
            <a:ext cx="625739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0.15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4297021" y="6285442"/>
            <a:ext cx="625739" cy="2897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0.34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4580390" y="6120341"/>
            <a:ext cx="625739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0.53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4977529" y="5935397"/>
            <a:ext cx="625740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1.0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5588972" y="5567902"/>
            <a:ext cx="625740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3.34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5253215" y="5748083"/>
            <a:ext cx="625740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1.90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5962299" y="5371050"/>
            <a:ext cx="625739" cy="2817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/>
              <a:t>7.18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3423639" y="9716827"/>
            <a:ext cx="3307291" cy="2579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 b="1">
                <a:solidFill>
                  <a:srgbClr val="0070C0"/>
                </a:solidFill>
              </a:rPr>
              <a:t>c:   -1.33  -.74  -.42   0   .43 .82</a:t>
            </a:r>
            <a:r>
              <a:rPr lang="en-US" sz="1600" b="1" baseline="0">
                <a:solidFill>
                  <a:srgbClr val="0070C0"/>
                </a:solidFill>
              </a:rPr>
              <a:t>  1.29</a:t>
            </a:r>
            <a:endParaRPr lang="en-US" sz="1600" b="1">
              <a:solidFill>
                <a:srgbClr val="0070C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23</xdr:row>
          <xdr:rowOff>9525</xdr:rowOff>
        </xdr:from>
        <xdr:to>
          <xdr:col>21</xdr:col>
          <xdr:colOff>361950</xdr:colOff>
          <xdr:row>26</xdr:row>
          <xdr:rowOff>28575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17</xdr:col>
      <xdr:colOff>190500</xdr:colOff>
      <xdr:row>32</xdr:row>
      <xdr:rowOff>0</xdr:rowOff>
    </xdr:from>
    <xdr:to>
      <xdr:col>25</xdr:col>
      <xdr:colOff>328083</xdr:colOff>
      <xdr:row>56</xdr:row>
      <xdr:rowOff>90293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03429" y="5320393"/>
          <a:ext cx="5036155" cy="400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3"/>
  <sheetViews>
    <sheetView tabSelected="1" topLeftCell="E58" zoomScale="150" zoomScaleNormal="150" workbookViewId="0">
      <selection activeCell="L2" sqref="L2"/>
    </sheetView>
  </sheetViews>
  <sheetFormatPr defaultRowHeight="12.75" x14ac:dyDescent="0.2"/>
  <cols>
    <col min="1" max="2" width="9.140625" style="3"/>
    <col min="3" max="3" width="12.42578125" style="3" bestFit="1" customWidth="1"/>
    <col min="4" max="6" width="12.42578125" style="3" customWidth="1"/>
    <col min="7" max="11" width="9.140625" style="3"/>
    <col min="12" max="12" width="11.7109375" style="3" customWidth="1"/>
    <col min="13" max="261" width="9.140625" style="3"/>
    <col min="262" max="262" width="12.42578125" style="3" bestFit="1" customWidth="1"/>
    <col min="263" max="267" width="9.140625" style="3"/>
    <col min="268" max="268" width="11.7109375" style="3" customWidth="1"/>
    <col min="269" max="517" width="9.140625" style="3"/>
    <col min="518" max="518" width="12.42578125" style="3" bestFit="1" customWidth="1"/>
    <col min="519" max="523" width="9.140625" style="3"/>
    <col min="524" max="524" width="11.7109375" style="3" customWidth="1"/>
    <col min="525" max="773" width="9.140625" style="3"/>
    <col min="774" max="774" width="12.42578125" style="3" bestFit="1" customWidth="1"/>
    <col min="775" max="779" width="9.140625" style="3"/>
    <col min="780" max="780" width="11.7109375" style="3" customWidth="1"/>
    <col min="781" max="1029" width="9.140625" style="3"/>
    <col min="1030" max="1030" width="12.42578125" style="3" bestFit="1" customWidth="1"/>
    <col min="1031" max="1035" width="9.140625" style="3"/>
    <col min="1036" max="1036" width="11.7109375" style="3" customWidth="1"/>
    <col min="1037" max="1285" width="9.140625" style="3"/>
    <col min="1286" max="1286" width="12.42578125" style="3" bestFit="1" customWidth="1"/>
    <col min="1287" max="1291" width="9.140625" style="3"/>
    <col min="1292" max="1292" width="11.7109375" style="3" customWidth="1"/>
    <col min="1293" max="1541" width="9.140625" style="3"/>
    <col min="1542" max="1542" width="12.42578125" style="3" bestFit="1" customWidth="1"/>
    <col min="1543" max="1547" width="9.140625" style="3"/>
    <col min="1548" max="1548" width="11.7109375" style="3" customWidth="1"/>
    <col min="1549" max="1797" width="9.140625" style="3"/>
    <col min="1798" max="1798" width="12.42578125" style="3" bestFit="1" customWidth="1"/>
    <col min="1799" max="1803" width="9.140625" style="3"/>
    <col min="1804" max="1804" width="11.7109375" style="3" customWidth="1"/>
    <col min="1805" max="2053" width="9.140625" style="3"/>
    <col min="2054" max="2054" width="12.42578125" style="3" bestFit="1" customWidth="1"/>
    <col min="2055" max="2059" width="9.140625" style="3"/>
    <col min="2060" max="2060" width="11.7109375" style="3" customWidth="1"/>
    <col min="2061" max="2309" width="9.140625" style="3"/>
    <col min="2310" max="2310" width="12.42578125" style="3" bestFit="1" customWidth="1"/>
    <col min="2311" max="2315" width="9.140625" style="3"/>
    <col min="2316" max="2316" width="11.7109375" style="3" customWidth="1"/>
    <col min="2317" max="2565" width="9.140625" style="3"/>
    <col min="2566" max="2566" width="12.42578125" style="3" bestFit="1" customWidth="1"/>
    <col min="2567" max="2571" width="9.140625" style="3"/>
    <col min="2572" max="2572" width="11.7109375" style="3" customWidth="1"/>
    <col min="2573" max="2821" width="9.140625" style="3"/>
    <col min="2822" max="2822" width="12.42578125" style="3" bestFit="1" customWidth="1"/>
    <col min="2823" max="2827" width="9.140625" style="3"/>
    <col min="2828" max="2828" width="11.7109375" style="3" customWidth="1"/>
    <col min="2829" max="3077" width="9.140625" style="3"/>
    <col min="3078" max="3078" width="12.42578125" style="3" bestFit="1" customWidth="1"/>
    <col min="3079" max="3083" width="9.140625" style="3"/>
    <col min="3084" max="3084" width="11.7109375" style="3" customWidth="1"/>
    <col min="3085" max="3333" width="9.140625" style="3"/>
    <col min="3334" max="3334" width="12.42578125" style="3" bestFit="1" customWidth="1"/>
    <col min="3335" max="3339" width="9.140625" style="3"/>
    <col min="3340" max="3340" width="11.7109375" style="3" customWidth="1"/>
    <col min="3341" max="3589" width="9.140625" style="3"/>
    <col min="3590" max="3590" width="12.42578125" style="3" bestFit="1" customWidth="1"/>
    <col min="3591" max="3595" width="9.140625" style="3"/>
    <col min="3596" max="3596" width="11.7109375" style="3" customWidth="1"/>
    <col min="3597" max="3845" width="9.140625" style="3"/>
    <col min="3846" max="3846" width="12.42578125" style="3" bestFit="1" customWidth="1"/>
    <col min="3847" max="3851" width="9.140625" style="3"/>
    <col min="3852" max="3852" width="11.7109375" style="3" customWidth="1"/>
    <col min="3853" max="4101" width="9.140625" style="3"/>
    <col min="4102" max="4102" width="12.42578125" style="3" bestFit="1" customWidth="1"/>
    <col min="4103" max="4107" width="9.140625" style="3"/>
    <col min="4108" max="4108" width="11.7109375" style="3" customWidth="1"/>
    <col min="4109" max="4357" width="9.140625" style="3"/>
    <col min="4358" max="4358" width="12.42578125" style="3" bestFit="1" customWidth="1"/>
    <col min="4359" max="4363" width="9.140625" style="3"/>
    <col min="4364" max="4364" width="11.7109375" style="3" customWidth="1"/>
    <col min="4365" max="4613" width="9.140625" style="3"/>
    <col min="4614" max="4614" width="12.42578125" style="3" bestFit="1" customWidth="1"/>
    <col min="4615" max="4619" width="9.140625" style="3"/>
    <col min="4620" max="4620" width="11.7109375" style="3" customWidth="1"/>
    <col min="4621" max="4869" width="9.140625" style="3"/>
    <col min="4870" max="4870" width="12.42578125" style="3" bestFit="1" customWidth="1"/>
    <col min="4871" max="4875" width="9.140625" style="3"/>
    <col min="4876" max="4876" width="11.7109375" style="3" customWidth="1"/>
    <col min="4877" max="5125" width="9.140625" style="3"/>
    <col min="5126" max="5126" width="12.42578125" style="3" bestFit="1" customWidth="1"/>
    <col min="5127" max="5131" width="9.140625" style="3"/>
    <col min="5132" max="5132" width="11.7109375" style="3" customWidth="1"/>
    <col min="5133" max="5381" width="9.140625" style="3"/>
    <col min="5382" max="5382" width="12.42578125" style="3" bestFit="1" customWidth="1"/>
    <col min="5383" max="5387" width="9.140625" style="3"/>
    <col min="5388" max="5388" width="11.7109375" style="3" customWidth="1"/>
    <col min="5389" max="5637" width="9.140625" style="3"/>
    <col min="5638" max="5638" width="12.42578125" style="3" bestFit="1" customWidth="1"/>
    <col min="5639" max="5643" width="9.140625" style="3"/>
    <col min="5644" max="5644" width="11.7109375" style="3" customWidth="1"/>
    <col min="5645" max="5893" width="9.140625" style="3"/>
    <col min="5894" max="5894" width="12.42578125" style="3" bestFit="1" customWidth="1"/>
    <col min="5895" max="5899" width="9.140625" style="3"/>
    <col min="5900" max="5900" width="11.7109375" style="3" customWidth="1"/>
    <col min="5901" max="6149" width="9.140625" style="3"/>
    <col min="6150" max="6150" width="12.42578125" style="3" bestFit="1" customWidth="1"/>
    <col min="6151" max="6155" width="9.140625" style="3"/>
    <col min="6156" max="6156" width="11.7109375" style="3" customWidth="1"/>
    <col min="6157" max="6405" width="9.140625" style="3"/>
    <col min="6406" max="6406" width="12.42578125" style="3" bestFit="1" customWidth="1"/>
    <col min="6407" max="6411" width="9.140625" style="3"/>
    <col min="6412" max="6412" width="11.7109375" style="3" customWidth="1"/>
    <col min="6413" max="6661" width="9.140625" style="3"/>
    <col min="6662" max="6662" width="12.42578125" style="3" bestFit="1" customWidth="1"/>
    <col min="6663" max="6667" width="9.140625" style="3"/>
    <col min="6668" max="6668" width="11.7109375" style="3" customWidth="1"/>
    <col min="6669" max="6917" width="9.140625" style="3"/>
    <col min="6918" max="6918" width="12.42578125" style="3" bestFit="1" customWidth="1"/>
    <col min="6919" max="6923" width="9.140625" style="3"/>
    <col min="6924" max="6924" width="11.7109375" style="3" customWidth="1"/>
    <col min="6925" max="7173" width="9.140625" style="3"/>
    <col min="7174" max="7174" width="12.42578125" style="3" bestFit="1" customWidth="1"/>
    <col min="7175" max="7179" width="9.140625" style="3"/>
    <col min="7180" max="7180" width="11.7109375" style="3" customWidth="1"/>
    <col min="7181" max="7429" width="9.140625" style="3"/>
    <col min="7430" max="7430" width="12.42578125" style="3" bestFit="1" customWidth="1"/>
    <col min="7431" max="7435" width="9.140625" style="3"/>
    <col min="7436" max="7436" width="11.7109375" style="3" customWidth="1"/>
    <col min="7437" max="7685" width="9.140625" style="3"/>
    <col min="7686" max="7686" width="12.42578125" style="3" bestFit="1" customWidth="1"/>
    <col min="7687" max="7691" width="9.140625" style="3"/>
    <col min="7692" max="7692" width="11.7109375" style="3" customWidth="1"/>
    <col min="7693" max="7941" width="9.140625" style="3"/>
    <col min="7942" max="7942" width="12.42578125" style="3" bestFit="1" customWidth="1"/>
    <col min="7943" max="7947" width="9.140625" style="3"/>
    <col min="7948" max="7948" width="11.7109375" style="3" customWidth="1"/>
    <col min="7949" max="8197" width="9.140625" style="3"/>
    <col min="8198" max="8198" width="12.42578125" style="3" bestFit="1" customWidth="1"/>
    <col min="8199" max="8203" width="9.140625" style="3"/>
    <col min="8204" max="8204" width="11.7109375" style="3" customWidth="1"/>
    <col min="8205" max="8453" width="9.140625" style="3"/>
    <col min="8454" max="8454" width="12.42578125" style="3" bestFit="1" customWidth="1"/>
    <col min="8455" max="8459" width="9.140625" style="3"/>
    <col min="8460" max="8460" width="11.7109375" style="3" customWidth="1"/>
    <col min="8461" max="8709" width="9.140625" style="3"/>
    <col min="8710" max="8710" width="12.42578125" style="3" bestFit="1" customWidth="1"/>
    <col min="8711" max="8715" width="9.140625" style="3"/>
    <col min="8716" max="8716" width="11.7109375" style="3" customWidth="1"/>
    <col min="8717" max="8965" width="9.140625" style="3"/>
    <col min="8966" max="8966" width="12.42578125" style="3" bestFit="1" customWidth="1"/>
    <col min="8967" max="8971" width="9.140625" style="3"/>
    <col min="8972" max="8972" width="11.7109375" style="3" customWidth="1"/>
    <col min="8973" max="9221" width="9.140625" style="3"/>
    <col min="9222" max="9222" width="12.42578125" style="3" bestFit="1" customWidth="1"/>
    <col min="9223" max="9227" width="9.140625" style="3"/>
    <col min="9228" max="9228" width="11.7109375" style="3" customWidth="1"/>
    <col min="9229" max="9477" width="9.140625" style="3"/>
    <col min="9478" max="9478" width="12.42578125" style="3" bestFit="1" customWidth="1"/>
    <col min="9479" max="9483" width="9.140625" style="3"/>
    <col min="9484" max="9484" width="11.7109375" style="3" customWidth="1"/>
    <col min="9485" max="9733" width="9.140625" style="3"/>
    <col min="9734" max="9734" width="12.42578125" style="3" bestFit="1" customWidth="1"/>
    <col min="9735" max="9739" width="9.140625" style="3"/>
    <col min="9740" max="9740" width="11.7109375" style="3" customWidth="1"/>
    <col min="9741" max="9989" width="9.140625" style="3"/>
    <col min="9990" max="9990" width="12.42578125" style="3" bestFit="1" customWidth="1"/>
    <col min="9991" max="9995" width="9.140625" style="3"/>
    <col min="9996" max="9996" width="11.7109375" style="3" customWidth="1"/>
    <col min="9997" max="10245" width="9.140625" style="3"/>
    <col min="10246" max="10246" width="12.42578125" style="3" bestFit="1" customWidth="1"/>
    <col min="10247" max="10251" width="9.140625" style="3"/>
    <col min="10252" max="10252" width="11.7109375" style="3" customWidth="1"/>
    <col min="10253" max="10501" width="9.140625" style="3"/>
    <col min="10502" max="10502" width="12.42578125" style="3" bestFit="1" customWidth="1"/>
    <col min="10503" max="10507" width="9.140625" style="3"/>
    <col min="10508" max="10508" width="11.7109375" style="3" customWidth="1"/>
    <col min="10509" max="10757" width="9.140625" style="3"/>
    <col min="10758" max="10758" width="12.42578125" style="3" bestFit="1" customWidth="1"/>
    <col min="10759" max="10763" width="9.140625" style="3"/>
    <col min="10764" max="10764" width="11.7109375" style="3" customWidth="1"/>
    <col min="10765" max="11013" width="9.140625" style="3"/>
    <col min="11014" max="11014" width="12.42578125" style="3" bestFit="1" customWidth="1"/>
    <col min="11015" max="11019" width="9.140625" style="3"/>
    <col min="11020" max="11020" width="11.7109375" style="3" customWidth="1"/>
    <col min="11021" max="11269" width="9.140625" style="3"/>
    <col min="11270" max="11270" width="12.42578125" style="3" bestFit="1" customWidth="1"/>
    <col min="11271" max="11275" width="9.140625" style="3"/>
    <col min="11276" max="11276" width="11.7109375" style="3" customWidth="1"/>
    <col min="11277" max="11525" width="9.140625" style="3"/>
    <col min="11526" max="11526" width="12.42578125" style="3" bestFit="1" customWidth="1"/>
    <col min="11527" max="11531" width="9.140625" style="3"/>
    <col min="11532" max="11532" width="11.7109375" style="3" customWidth="1"/>
    <col min="11533" max="11781" width="9.140625" style="3"/>
    <col min="11782" max="11782" width="12.42578125" style="3" bestFit="1" customWidth="1"/>
    <col min="11783" max="11787" width="9.140625" style="3"/>
    <col min="11788" max="11788" width="11.7109375" style="3" customWidth="1"/>
    <col min="11789" max="12037" width="9.140625" style="3"/>
    <col min="12038" max="12038" width="12.42578125" style="3" bestFit="1" customWidth="1"/>
    <col min="12039" max="12043" width="9.140625" style="3"/>
    <col min="12044" max="12044" width="11.7109375" style="3" customWidth="1"/>
    <col min="12045" max="12293" width="9.140625" style="3"/>
    <col min="12294" max="12294" width="12.42578125" style="3" bestFit="1" customWidth="1"/>
    <col min="12295" max="12299" width="9.140625" style="3"/>
    <col min="12300" max="12300" width="11.7109375" style="3" customWidth="1"/>
    <col min="12301" max="12549" width="9.140625" style="3"/>
    <col min="12550" max="12550" width="12.42578125" style="3" bestFit="1" customWidth="1"/>
    <col min="12551" max="12555" width="9.140625" style="3"/>
    <col min="12556" max="12556" width="11.7109375" style="3" customWidth="1"/>
    <col min="12557" max="12805" width="9.140625" style="3"/>
    <col min="12806" max="12806" width="12.42578125" style="3" bestFit="1" customWidth="1"/>
    <col min="12807" max="12811" width="9.140625" style="3"/>
    <col min="12812" max="12812" width="11.7109375" style="3" customWidth="1"/>
    <col min="12813" max="13061" width="9.140625" style="3"/>
    <col min="13062" max="13062" width="12.42578125" style="3" bestFit="1" customWidth="1"/>
    <col min="13063" max="13067" width="9.140625" style="3"/>
    <col min="13068" max="13068" width="11.7109375" style="3" customWidth="1"/>
    <col min="13069" max="13317" width="9.140625" style="3"/>
    <col min="13318" max="13318" width="12.42578125" style="3" bestFit="1" customWidth="1"/>
    <col min="13319" max="13323" width="9.140625" style="3"/>
    <col min="13324" max="13324" width="11.7109375" style="3" customWidth="1"/>
    <col min="13325" max="13573" width="9.140625" style="3"/>
    <col min="13574" max="13574" width="12.42578125" style="3" bestFit="1" customWidth="1"/>
    <col min="13575" max="13579" width="9.140625" style="3"/>
    <col min="13580" max="13580" width="11.7109375" style="3" customWidth="1"/>
    <col min="13581" max="13829" width="9.140625" style="3"/>
    <col min="13830" max="13830" width="12.42578125" style="3" bestFit="1" customWidth="1"/>
    <col min="13831" max="13835" width="9.140625" style="3"/>
    <col min="13836" max="13836" width="11.7109375" style="3" customWidth="1"/>
    <col min="13837" max="14085" width="9.140625" style="3"/>
    <col min="14086" max="14086" width="12.42578125" style="3" bestFit="1" customWidth="1"/>
    <col min="14087" max="14091" width="9.140625" style="3"/>
    <col min="14092" max="14092" width="11.7109375" style="3" customWidth="1"/>
    <col min="14093" max="14341" width="9.140625" style="3"/>
    <col min="14342" max="14342" width="12.42578125" style="3" bestFit="1" customWidth="1"/>
    <col min="14343" max="14347" width="9.140625" style="3"/>
    <col min="14348" max="14348" width="11.7109375" style="3" customWidth="1"/>
    <col min="14349" max="14597" width="9.140625" style="3"/>
    <col min="14598" max="14598" width="12.42578125" style="3" bestFit="1" customWidth="1"/>
    <col min="14599" max="14603" width="9.140625" style="3"/>
    <col min="14604" max="14604" width="11.7109375" style="3" customWidth="1"/>
    <col min="14605" max="14853" width="9.140625" style="3"/>
    <col min="14854" max="14854" width="12.42578125" style="3" bestFit="1" customWidth="1"/>
    <col min="14855" max="14859" width="9.140625" style="3"/>
    <col min="14860" max="14860" width="11.7109375" style="3" customWidth="1"/>
    <col min="14861" max="15109" width="9.140625" style="3"/>
    <col min="15110" max="15110" width="12.42578125" style="3" bestFit="1" customWidth="1"/>
    <col min="15111" max="15115" width="9.140625" style="3"/>
    <col min="15116" max="15116" width="11.7109375" style="3" customWidth="1"/>
    <col min="15117" max="15365" width="9.140625" style="3"/>
    <col min="15366" max="15366" width="12.42578125" style="3" bestFit="1" customWidth="1"/>
    <col min="15367" max="15371" width="9.140625" style="3"/>
    <col min="15372" max="15372" width="11.7109375" style="3" customWidth="1"/>
    <col min="15373" max="15621" width="9.140625" style="3"/>
    <col min="15622" max="15622" width="12.42578125" style="3" bestFit="1" customWidth="1"/>
    <col min="15623" max="15627" width="9.140625" style="3"/>
    <col min="15628" max="15628" width="11.7109375" style="3" customWidth="1"/>
    <col min="15629" max="15877" width="9.140625" style="3"/>
    <col min="15878" max="15878" width="12.42578125" style="3" bestFit="1" customWidth="1"/>
    <col min="15879" max="15883" width="9.140625" style="3"/>
    <col min="15884" max="15884" width="11.7109375" style="3" customWidth="1"/>
    <col min="15885" max="16133" width="9.140625" style="3"/>
    <col min="16134" max="16134" width="12.42578125" style="3" bestFit="1" customWidth="1"/>
    <col min="16135" max="16139" width="9.140625" style="3"/>
    <col min="16140" max="16140" width="11.7109375" style="3" customWidth="1"/>
    <col min="16141" max="16384" width="9.140625" style="3"/>
  </cols>
  <sheetData>
    <row r="1" spans="1:13" ht="13.5" thickBot="1" x14ac:dyDescent="0.25">
      <c r="B1" s="4" t="s">
        <v>0</v>
      </c>
      <c r="C1" s="4" t="s">
        <v>1</v>
      </c>
      <c r="D1" s="4" t="s">
        <v>10</v>
      </c>
      <c r="E1" s="4" t="s">
        <v>11</v>
      </c>
      <c r="F1" s="4"/>
    </row>
    <row r="2" spans="1:13" ht="13.5" thickTop="1" x14ac:dyDescent="0.2">
      <c r="I2" s="5" t="s">
        <v>6</v>
      </c>
      <c r="J2" s="19">
        <v>1</v>
      </c>
    </row>
    <row r="3" spans="1:13" ht="13.5" thickBot="1" x14ac:dyDescent="0.25">
      <c r="A3" s="3">
        <v>-5</v>
      </c>
      <c r="B3" s="3">
        <f t="shared" ref="B3:B12" si="0">NORMDIST(A3, 0,1,0)</f>
        <v>1.4867195147342977E-6</v>
      </c>
      <c r="C3" s="3">
        <f>NORMDIST(A3,$J$2,$J$3,0)</f>
        <v>6.0758828498232861E-9</v>
      </c>
      <c r="D3" s="3">
        <f t="shared" ref="D3:D12" si="1">NORMDIST(A3,$K$50,$K$51,0)</f>
        <v>3.4813262986687027E-5</v>
      </c>
      <c r="E3" s="3">
        <f t="shared" ref="E3:E12" si="2">NORMDIST(A3,$K$55,$K$56,0)</f>
        <v>5.1667463385230176E-3</v>
      </c>
      <c r="I3" s="6" t="s">
        <v>14</v>
      </c>
      <c r="J3" s="20">
        <v>1</v>
      </c>
    </row>
    <row r="4" spans="1:13" ht="13.5" thickTop="1" x14ac:dyDescent="0.2">
      <c r="A4" s="3">
        <v>-4.9000000000000004</v>
      </c>
      <c r="B4" s="3">
        <f t="shared" si="0"/>
        <v>2.4389607458933522E-6</v>
      </c>
      <c r="C4" s="3">
        <f t="shared" ref="C4:C67" si="3">NORMDIST(A4,$J$2,$J$3,0)</f>
        <v>1.1015763624682308E-8</v>
      </c>
      <c r="D4" s="3">
        <f t="shared" si="1"/>
        <v>4.6875653919673091E-5</v>
      </c>
      <c r="E4" s="3">
        <f t="shared" si="2"/>
        <v>6.2949212374601767E-3</v>
      </c>
    </row>
    <row r="5" spans="1:13" x14ac:dyDescent="0.2">
      <c r="A5" s="3">
        <v>-4.8</v>
      </c>
      <c r="B5" s="3">
        <f t="shared" si="0"/>
        <v>3.9612990910320753E-6</v>
      </c>
      <c r="C5" s="3">
        <f t="shared" si="3"/>
        <v>1.9773196406244672E-8</v>
      </c>
      <c r="D5" s="3">
        <f t="shared" si="1"/>
        <v>6.2802723130182266E-5</v>
      </c>
      <c r="E5" s="3">
        <f t="shared" si="2"/>
        <v>7.6311851088619641E-3</v>
      </c>
      <c r="I5" s="17"/>
      <c r="J5" s="18"/>
      <c r="K5" s="7"/>
      <c r="L5" s="9"/>
      <c r="M5" s="10"/>
    </row>
    <row r="6" spans="1:13" x14ac:dyDescent="0.2">
      <c r="A6" s="3">
        <v>-4.7</v>
      </c>
      <c r="B6" s="3">
        <f t="shared" si="0"/>
        <v>6.3698251788670899E-6</v>
      </c>
      <c r="C6" s="3">
        <f t="shared" si="3"/>
        <v>3.513955094820434E-8</v>
      </c>
      <c r="D6" s="3">
        <f t="shared" si="1"/>
        <v>8.3721719367076317E-5</v>
      </c>
      <c r="E6" s="3">
        <f t="shared" si="2"/>
        <v>9.2049663172402291E-3</v>
      </c>
      <c r="I6" s="4"/>
      <c r="J6" s="9"/>
      <c r="K6" s="7"/>
    </row>
    <row r="7" spans="1:13" x14ac:dyDescent="0.2">
      <c r="A7" s="3">
        <v>-4.5999999999999996</v>
      </c>
      <c r="B7" s="3">
        <f t="shared" si="0"/>
        <v>1.0140852065486758E-5</v>
      </c>
      <c r="C7" s="3">
        <f t="shared" si="3"/>
        <v>6.1826205001658573E-8</v>
      </c>
      <c r="D7" s="3">
        <f t="shared" si="1"/>
        <v>1.1105198605141697E-4</v>
      </c>
      <c r="E7" s="3">
        <f t="shared" si="2"/>
        <v>1.1047930833002782E-2</v>
      </c>
      <c r="K7" s="23" t="s">
        <v>15</v>
      </c>
    </row>
    <row r="8" spans="1:13" x14ac:dyDescent="0.2">
      <c r="A8" s="3">
        <v>-4.5</v>
      </c>
      <c r="B8" s="3">
        <f t="shared" si="0"/>
        <v>1.5983741106905475E-5</v>
      </c>
      <c r="C8" s="3">
        <f t="shared" si="3"/>
        <v>1.0769760042543276E-7</v>
      </c>
      <c r="D8" s="3">
        <f t="shared" si="1"/>
        <v>1.4656931177344822E-4</v>
      </c>
      <c r="E8" s="3">
        <f t="shared" si="2"/>
        <v>1.3193748982537593E-2</v>
      </c>
    </row>
    <row r="9" spans="1:13" x14ac:dyDescent="0.2">
      <c r="A9" s="3">
        <v>-4.4000000000000004</v>
      </c>
      <c r="B9" s="3">
        <f t="shared" si="0"/>
        <v>2.4942471290053535E-5</v>
      </c>
      <c r="C9" s="3">
        <f t="shared" si="3"/>
        <v>1.8573618445552897E-7</v>
      </c>
      <c r="D9" s="3">
        <f t="shared" si="1"/>
        <v>1.9248118996378579E-4</v>
      </c>
      <c r="E9" s="3">
        <f t="shared" si="2"/>
        <v>1.5677760124217094E-2</v>
      </c>
    </row>
    <row r="10" spans="1:13" x14ac:dyDescent="0.2">
      <c r="A10" s="3">
        <v>-4.3</v>
      </c>
      <c r="B10" s="3">
        <f t="shared" si="0"/>
        <v>3.8535196742087129E-5</v>
      </c>
      <c r="C10" s="3">
        <f t="shared" si="3"/>
        <v>3.1713492167159759E-7</v>
      </c>
      <c r="D10" s="3">
        <f t="shared" si="1"/>
        <v>2.5151394478894909E-4</v>
      </c>
      <c r="E10" s="3">
        <f t="shared" si="2"/>
        <v>1.8536525843517063E-2</v>
      </c>
    </row>
    <row r="11" spans="1:13" x14ac:dyDescent="0.2">
      <c r="A11" s="3">
        <v>-4.2</v>
      </c>
      <c r="B11" s="3">
        <f t="shared" si="0"/>
        <v>5.8943067756539855E-5</v>
      </c>
      <c r="C11" s="3">
        <f t="shared" si="3"/>
        <v>5.3610353446976145E-7</v>
      </c>
      <c r="D11" s="3">
        <f t="shared" si="1"/>
        <v>3.2701251243082049E-4</v>
      </c>
      <c r="E11" s="3">
        <f t="shared" si="2"/>
        <v>2.1807264658486338E-2</v>
      </c>
    </row>
    <row r="12" spans="1:13" x14ac:dyDescent="0.2">
      <c r="A12" s="3">
        <v>-4.0999999999999996</v>
      </c>
      <c r="B12" s="3">
        <f t="shared" si="0"/>
        <v>8.9261657177132928E-5</v>
      </c>
      <c r="C12" s="3">
        <f t="shared" si="3"/>
        <v>8.9724351623833374E-7</v>
      </c>
      <c r="D12" s="3">
        <f t="shared" si="1"/>
        <v>4.2305340941985176E-4</v>
      </c>
      <c r="E12" s="3">
        <f t="shared" si="2"/>
        <v>2.5527164393438353E-2</v>
      </c>
    </row>
    <row r="13" spans="1:13" x14ac:dyDescent="0.2">
      <c r="A13" s="3">
        <v>-4</v>
      </c>
      <c r="B13" s="3">
        <f t="shared" ref="B13:B22" si="4">NORMDIST(A13, 0,1,0)</f>
        <v>1.3383022576488537E-4</v>
      </c>
      <c r="C13" s="3">
        <f t="shared" si="3"/>
        <v>1.4867195147342977E-6</v>
      </c>
      <c r="D13" s="3">
        <f t="shared" ref="D13:D22" si="5">NORMDIST(A13,$K$50,$K$51,0)</f>
        <v>5.4457105758817792E-4</v>
      </c>
      <c r="E13" s="3">
        <f t="shared" ref="E13:E22" si="6">NORMDIST(A13,$K$55,$K$56,0)</f>
        <v>2.9732572305907361E-2</v>
      </c>
    </row>
    <row r="14" spans="1:13" x14ac:dyDescent="0.2">
      <c r="A14" s="3">
        <v>-3.9</v>
      </c>
      <c r="B14" s="3">
        <f t="shared" si="4"/>
        <v>1.9865547139277272E-4</v>
      </c>
      <c r="C14" s="3">
        <f t="shared" si="3"/>
        <v>2.4389607458933522E-6</v>
      </c>
      <c r="D14" s="3">
        <f t="shared" si="5"/>
        <v>6.9749715475271883E-4</v>
      </c>
      <c r="E14" s="3">
        <f t="shared" si="6"/>
        <v>3.4458067688923281E-2</v>
      </c>
    </row>
    <row r="15" spans="1:13" x14ac:dyDescent="0.2">
      <c r="A15" s="3">
        <v>-3.8</v>
      </c>
      <c r="B15" s="3">
        <f t="shared" si="4"/>
        <v>2.9194692579146027E-4</v>
      </c>
      <c r="C15" s="3">
        <f t="shared" si="3"/>
        <v>3.9612990910320753E-6</v>
      </c>
      <c r="D15" s="3">
        <f t="shared" si="5"/>
        <v>8.8891217021943843E-4</v>
      </c>
      <c r="E15" s="3">
        <f t="shared" si="6"/>
        <v>3.9735426919319493E-2</v>
      </c>
    </row>
    <row r="16" spans="1:13" x14ac:dyDescent="0.2">
      <c r="A16" s="3">
        <v>-3.7</v>
      </c>
      <c r="B16" s="3">
        <f t="shared" si="4"/>
        <v>4.2478027055075143E-4</v>
      </c>
      <c r="C16" s="3">
        <f t="shared" si="3"/>
        <v>6.3698251788670899E-6</v>
      </c>
      <c r="D16" s="3">
        <f t="shared" si="5"/>
        <v>1.1272072973982437E-3</v>
      </c>
      <c r="E16" s="3">
        <f t="shared" si="6"/>
        <v>4.5592496634755765E-2</v>
      </c>
    </row>
    <row r="17" spans="1:21" x14ac:dyDescent="0.2">
      <c r="A17" s="3">
        <v>-3.6</v>
      </c>
      <c r="B17" s="3">
        <f t="shared" si="4"/>
        <v>6.119019301137719E-4</v>
      </c>
      <c r="C17" s="3">
        <f t="shared" si="3"/>
        <v>1.0140852065486758E-5</v>
      </c>
      <c r="D17" s="3">
        <f t="shared" si="5"/>
        <v>1.4222543106313429E-3</v>
      </c>
      <c r="E17" s="3">
        <f t="shared" si="6"/>
        <v>5.2051996699017417E-2</v>
      </c>
    </row>
    <row r="18" spans="1:21" x14ac:dyDescent="0.2">
      <c r="A18" s="3">
        <v>-3.5</v>
      </c>
      <c r="B18" s="3">
        <f t="shared" si="4"/>
        <v>8.7268269504576015E-4</v>
      </c>
      <c r="C18" s="3">
        <f t="shared" si="3"/>
        <v>1.5983741106905475E-5</v>
      </c>
      <c r="D18" s="3">
        <f t="shared" si="5"/>
        <v>1.785579755504496E-3</v>
      </c>
      <c r="E18" s="3">
        <f t="shared" si="6"/>
        <v>5.9130280611822711E-2</v>
      </c>
      <c r="Q18" s="11"/>
      <c r="R18" s="12" t="s">
        <v>3</v>
      </c>
      <c r="S18" s="12" t="s">
        <v>4</v>
      </c>
      <c r="T18" s="12" t="s">
        <v>5</v>
      </c>
      <c r="U18" s="12" t="s">
        <v>2</v>
      </c>
    </row>
    <row r="19" spans="1:21" x14ac:dyDescent="0.2">
      <c r="A19" s="3">
        <v>-3.4</v>
      </c>
      <c r="B19" s="3">
        <f t="shared" si="4"/>
        <v>1.2322191684730199E-3</v>
      </c>
      <c r="C19" s="3">
        <f t="shared" si="3"/>
        <v>2.4942471290053535E-5</v>
      </c>
      <c r="D19" s="3">
        <f t="shared" si="5"/>
        <v>2.2305387662290514E-3</v>
      </c>
      <c r="E19" s="3">
        <f t="shared" si="6"/>
        <v>6.6836086750884816E-2</v>
      </c>
      <c r="Q19" s="11"/>
      <c r="R19" s="11"/>
      <c r="S19" s="11"/>
      <c r="T19" s="11"/>
      <c r="U19" s="11"/>
    </row>
    <row r="20" spans="1:21" x14ac:dyDescent="0.2">
      <c r="A20" s="3">
        <v>-3.3</v>
      </c>
      <c r="B20" s="3">
        <f t="shared" si="4"/>
        <v>1.7225689390536812E-3</v>
      </c>
      <c r="C20" s="3">
        <f t="shared" si="3"/>
        <v>3.8535196742087129E-5</v>
      </c>
      <c r="D20" s="3">
        <f t="shared" si="5"/>
        <v>2.7724825755995378E-3</v>
      </c>
      <c r="E20" s="3">
        <f t="shared" si="6"/>
        <v>7.5169318986045869E-2</v>
      </c>
      <c r="Q20" s="13" t="s">
        <v>7</v>
      </c>
      <c r="R20" s="14">
        <f>0.5*J2</f>
        <v>0.5</v>
      </c>
      <c r="S20" s="14">
        <f>0.5*J2</f>
        <v>0.5</v>
      </c>
      <c r="T20" s="12">
        <v>0</v>
      </c>
      <c r="U20" s="12">
        <v>0.6</v>
      </c>
    </row>
    <row r="21" spans="1:21" x14ac:dyDescent="0.2">
      <c r="A21" s="3">
        <v>-3.2</v>
      </c>
      <c r="B21" s="3">
        <f t="shared" si="4"/>
        <v>2.3840882014648404E-3</v>
      </c>
      <c r="C21" s="3">
        <f t="shared" si="3"/>
        <v>5.8943067756539855E-5</v>
      </c>
      <c r="D21" s="3">
        <f t="shared" si="5"/>
        <v>3.4289124999517095E-3</v>
      </c>
      <c r="E21" s="3">
        <f t="shared" si="6"/>
        <v>8.4119899448311039E-2</v>
      </c>
      <c r="Q21" s="12" t="s">
        <v>18</v>
      </c>
      <c r="R21" s="12">
        <v>0</v>
      </c>
      <c r="S21" s="12">
        <v>0</v>
      </c>
      <c r="T21" s="12">
        <v>0</v>
      </c>
      <c r="U21" s="12">
        <f>B52</f>
        <v>0.39695254747701181</v>
      </c>
    </row>
    <row r="22" spans="1:21" x14ac:dyDescent="0.2">
      <c r="A22" s="3">
        <v>-3.1</v>
      </c>
      <c r="B22" s="3">
        <f t="shared" si="4"/>
        <v>3.2668190561999182E-3</v>
      </c>
      <c r="C22" s="3">
        <f t="shared" si="3"/>
        <v>8.9261657177132928E-5</v>
      </c>
      <c r="D22" s="3">
        <f t="shared" si="5"/>
        <v>4.2196118936850329E-3</v>
      </c>
      <c r="E22" s="3">
        <f t="shared" si="6"/>
        <v>9.3666739242611916E-2</v>
      </c>
      <c r="Q22" s="12" t="s">
        <v>19</v>
      </c>
      <c r="R22" s="21">
        <f>J2</f>
        <v>1</v>
      </c>
      <c r="S22" s="21">
        <f>J2</f>
        <v>1</v>
      </c>
      <c r="T22" s="12">
        <v>0</v>
      </c>
      <c r="U22" s="12">
        <f>U21</f>
        <v>0.39695254747701181</v>
      </c>
    </row>
    <row r="23" spans="1:21" x14ac:dyDescent="0.2">
      <c r="A23" s="3">
        <v>-3</v>
      </c>
      <c r="B23" s="3">
        <f>NORMDIST(A23, 0,1,0)</f>
        <v>4.4318484119380075E-3</v>
      </c>
      <c r="C23" s="3">
        <f t="shared" si="3"/>
        <v>1.3383022576488537E-4</v>
      </c>
      <c r="D23" s="3">
        <f>NORMDIST(A23,$K$50,$K$51,0)</f>
        <v>5.1667463385230176E-3</v>
      </c>
      <c r="E23" s="3">
        <f>NORMDIST(A23,$K$55,$K$56,0)</f>
        <v>0.10377687435514869</v>
      </c>
    </row>
    <row r="24" spans="1:21" x14ac:dyDescent="0.2">
      <c r="A24" s="3">
        <v>-2.9</v>
      </c>
      <c r="B24" s="3">
        <f t="shared" ref="B24:B87" si="7">NORMDIST(A24, 0,1,0)</f>
        <v>5.9525324197758538E-3</v>
      </c>
      <c r="C24" s="3">
        <f t="shared" si="3"/>
        <v>1.9865547139277272E-4</v>
      </c>
      <c r="D24" s="3">
        <f t="shared" ref="D24:D87" si="8">NORMDIST(A24,$K$50,$K$51,0)</f>
        <v>6.2949212374601767E-3</v>
      </c>
      <c r="E24" s="3">
        <f t="shared" ref="E24:E87" si="9">NORMDIST(A24,$K$55,$K$56,0)</f>
        <v>0.11440481365879564</v>
      </c>
    </row>
    <row r="25" spans="1:21" x14ac:dyDescent="0.2">
      <c r="A25" s="3">
        <v>-2.8</v>
      </c>
      <c r="B25" s="3">
        <f t="shared" si="7"/>
        <v>7.9154515829799686E-3</v>
      </c>
      <c r="C25" s="3">
        <f t="shared" si="3"/>
        <v>2.9194692579146027E-4</v>
      </c>
      <c r="D25" s="3">
        <f t="shared" si="8"/>
        <v>7.6311851088619641E-3</v>
      </c>
      <c r="E25" s="3">
        <f t="shared" si="9"/>
        <v>0.12549214356009072</v>
      </c>
    </row>
    <row r="26" spans="1:21" x14ac:dyDescent="0.2">
      <c r="A26" s="3">
        <v>-2.7</v>
      </c>
      <c r="B26" s="3">
        <f t="shared" si="7"/>
        <v>1.0420934814422592E-2</v>
      </c>
      <c r="C26" s="3">
        <f t="shared" si="3"/>
        <v>4.2478027055075143E-4</v>
      </c>
      <c r="D26" s="3">
        <f t="shared" si="8"/>
        <v>9.2049663172402291E-3</v>
      </c>
      <c r="E26" s="3">
        <f t="shared" si="9"/>
        <v>0.13696742933702533</v>
      </c>
    </row>
    <row r="27" spans="1:21" x14ac:dyDescent="0.2">
      <c r="A27" s="3">
        <v>-2.6</v>
      </c>
      <c r="B27" s="3">
        <f t="shared" si="7"/>
        <v>1.3582969233685613E-2</v>
      </c>
      <c r="C27" s="3">
        <f t="shared" si="3"/>
        <v>6.119019301137719E-4</v>
      </c>
      <c r="D27" s="3">
        <f t="shared" si="8"/>
        <v>1.1047930833002767E-2</v>
      </c>
      <c r="E27" s="3">
        <f t="shared" si="9"/>
        <v>0.14874644656436722</v>
      </c>
    </row>
    <row r="28" spans="1:21" x14ac:dyDescent="0.2">
      <c r="A28" s="3">
        <v>-2.5</v>
      </c>
      <c r="B28" s="3">
        <f t="shared" si="7"/>
        <v>1.752830049356854E-2</v>
      </c>
      <c r="C28" s="3">
        <f t="shared" si="3"/>
        <v>8.7268269504576015E-4</v>
      </c>
      <c r="D28" s="3">
        <f t="shared" si="8"/>
        <v>1.3193748982537593E-2</v>
      </c>
      <c r="E28" s="3">
        <f t="shared" si="9"/>
        <v>0.16073276729880187</v>
      </c>
    </row>
    <row r="29" spans="1:21" x14ac:dyDescent="0.2">
      <c r="A29" s="3">
        <v>-2.4</v>
      </c>
      <c r="B29" s="3">
        <f t="shared" si="7"/>
        <v>2.2394530294842899E-2</v>
      </c>
      <c r="C29" s="3">
        <f t="shared" si="3"/>
        <v>1.2322191684730199E-3</v>
      </c>
      <c r="D29" s="3">
        <f t="shared" si="8"/>
        <v>1.5677760124217108E-2</v>
      </c>
      <c r="E29" s="3">
        <f t="shared" si="9"/>
        <v>0.17281871510263469</v>
      </c>
    </row>
    <row r="30" spans="1:21" x14ac:dyDescent="0.2">
      <c r="A30" s="3">
        <v>-2.2999999999999998</v>
      </c>
      <c r="B30" s="3">
        <f t="shared" si="7"/>
        <v>2.8327037741601186E-2</v>
      </c>
      <c r="C30" s="3">
        <f t="shared" si="3"/>
        <v>1.7225689390536812E-3</v>
      </c>
      <c r="D30" s="3">
        <f t="shared" si="8"/>
        <v>1.8536525843517063E-2</v>
      </c>
      <c r="E30" s="3">
        <f t="shared" si="9"/>
        <v>0.18488669084162754</v>
      </c>
    </row>
    <row r="31" spans="1:21" x14ac:dyDescent="0.2">
      <c r="A31" s="3">
        <v>-2.2000000000000002</v>
      </c>
      <c r="B31" s="3">
        <f t="shared" si="7"/>
        <v>3.5474592846231424E-2</v>
      </c>
      <c r="C31" s="3">
        <f t="shared" si="3"/>
        <v>2.3840882014648404E-3</v>
      </c>
      <c r="D31" s="3">
        <f t="shared" si="8"/>
        <v>2.1807264658486338E-2</v>
      </c>
      <c r="E31" s="3">
        <f t="shared" si="9"/>
        <v>0.19681085792857181</v>
      </c>
    </row>
    <row r="32" spans="1:21" x14ac:dyDescent="0.2">
      <c r="A32" s="3">
        <v>-2.1</v>
      </c>
      <c r="B32" s="3">
        <f t="shared" si="7"/>
        <v>4.3983595980427191E-2</v>
      </c>
      <c r="C32" s="3">
        <f t="shared" si="3"/>
        <v>3.2668190561999182E-3</v>
      </c>
      <c r="D32" s="3">
        <f t="shared" si="8"/>
        <v>2.5527164393438332E-2</v>
      </c>
      <c r="E32" s="3">
        <f t="shared" si="9"/>
        <v>0.20845916182286439</v>
      </c>
    </row>
    <row r="33" spans="1:13" x14ac:dyDescent="0.2">
      <c r="A33" s="3">
        <v>-2</v>
      </c>
      <c r="B33" s="3">
        <f t="shared" si="7"/>
        <v>5.3990966513188063E-2</v>
      </c>
      <c r="C33" s="3">
        <f t="shared" si="3"/>
        <v>4.4318484119380075E-3</v>
      </c>
      <c r="D33" s="3">
        <f t="shared" si="8"/>
        <v>2.9732572305907361E-2</v>
      </c>
      <c r="E33" s="3">
        <f t="shared" si="9"/>
        <v>0.21969564473386119</v>
      </c>
    </row>
    <row r="34" spans="1:13" x14ac:dyDescent="0.2">
      <c r="A34" s="3">
        <v>-1.9</v>
      </c>
      <c r="B34" s="3">
        <f t="shared" si="7"/>
        <v>6.5615814774676595E-2</v>
      </c>
      <c r="C34" s="3">
        <f t="shared" si="3"/>
        <v>5.9525324197758538E-3</v>
      </c>
      <c r="D34" s="3">
        <f t="shared" si="8"/>
        <v>3.4458067688923281E-2</v>
      </c>
      <c r="E34" s="3">
        <f t="shared" si="9"/>
        <v>0.23038300325305505</v>
      </c>
    </row>
    <row r="35" spans="1:13" x14ac:dyDescent="0.2">
      <c r="A35" s="3">
        <v>-1.8</v>
      </c>
      <c r="B35" s="3">
        <f t="shared" si="7"/>
        <v>7.8950158300894149E-2</v>
      </c>
      <c r="C35" s="3">
        <f t="shared" si="3"/>
        <v>7.9154515829799686E-3</v>
      </c>
      <c r="D35" s="3">
        <f t="shared" si="8"/>
        <v>3.9735426919319493E-2</v>
      </c>
      <c r="E35" s="3">
        <f t="shared" si="9"/>
        <v>0.24038532470982696</v>
      </c>
    </row>
    <row r="36" spans="1:13" x14ac:dyDescent="0.2">
      <c r="A36" s="3">
        <v>-1.7</v>
      </c>
      <c r="B36" s="3">
        <f t="shared" si="7"/>
        <v>9.4049077376886947E-2</v>
      </c>
      <c r="C36" s="3">
        <f t="shared" si="3"/>
        <v>1.0420934814422592E-2</v>
      </c>
      <c r="D36" s="3">
        <f t="shared" si="8"/>
        <v>4.5592496634755765E-2</v>
      </c>
      <c r="E36" s="3">
        <f t="shared" si="9"/>
        <v>0.24957092803615244</v>
      </c>
    </row>
    <row r="37" spans="1:13" x14ac:dyDescent="0.2">
      <c r="A37" s="3">
        <v>-1.6</v>
      </c>
      <c r="B37" s="3">
        <f t="shared" si="7"/>
        <v>0.11092083467945554</v>
      </c>
      <c r="C37" s="3">
        <f t="shared" si="3"/>
        <v>1.3582969233685613E-2</v>
      </c>
      <c r="D37" s="3">
        <f t="shared" si="8"/>
        <v>5.2051996699017417E-2</v>
      </c>
      <c r="E37" s="3">
        <f t="shared" si="9"/>
        <v>0.25781522740474078</v>
      </c>
    </row>
    <row r="38" spans="1:13" x14ac:dyDescent="0.2">
      <c r="A38" s="3">
        <v>-1.5</v>
      </c>
      <c r="B38" s="3">
        <f t="shared" si="7"/>
        <v>0.12951759566589174</v>
      </c>
      <c r="C38" s="3">
        <f t="shared" si="3"/>
        <v>1.752830049356854E-2</v>
      </c>
      <c r="D38" s="3">
        <f t="shared" si="8"/>
        <v>5.9130280611822711E-2</v>
      </c>
      <c r="E38" s="3">
        <f t="shared" si="9"/>
        <v>0.26500353234402857</v>
      </c>
    </row>
    <row r="39" spans="1:13" x14ac:dyDescent="0.2">
      <c r="A39" s="3">
        <v>-1.4</v>
      </c>
      <c r="B39" s="3">
        <f t="shared" si="7"/>
        <v>0.14972746563574488</v>
      </c>
      <c r="C39" s="3">
        <f t="shared" si="3"/>
        <v>2.2394530294842899E-2</v>
      </c>
      <c r="D39" s="3">
        <f t="shared" si="8"/>
        <v>6.6836086750884816E-2</v>
      </c>
      <c r="E39" s="3">
        <f t="shared" si="9"/>
        <v>0.2710336967762158</v>
      </c>
    </row>
    <row r="40" spans="1:13" x14ac:dyDescent="0.2">
      <c r="A40" s="3">
        <v>-1.3</v>
      </c>
      <c r="B40" s="3">
        <f t="shared" si="7"/>
        <v>0.17136859204780736</v>
      </c>
      <c r="C40" s="3">
        <f t="shared" si="3"/>
        <v>2.8327037741601186E-2</v>
      </c>
      <c r="D40" s="3">
        <f t="shared" si="8"/>
        <v>7.5169318986045869E-2</v>
      </c>
      <c r="E40" s="3">
        <f t="shared" si="9"/>
        <v>0.27581853166270598</v>
      </c>
    </row>
    <row r="41" spans="1:13" x14ac:dyDescent="0.2">
      <c r="A41" s="3">
        <v>-1.2</v>
      </c>
      <c r="B41" s="3">
        <f t="shared" si="7"/>
        <v>0.19418605498321295</v>
      </c>
      <c r="C41" s="3">
        <f t="shared" si="3"/>
        <v>3.5474592846231424E-2</v>
      </c>
      <c r="D41" s="3">
        <f t="shared" si="8"/>
        <v>8.4119899448311039E-2</v>
      </c>
      <c r="E41" s="3">
        <f t="shared" si="9"/>
        <v>0.27928790169723428</v>
      </c>
      <c r="J41" s="24" t="s">
        <v>16</v>
      </c>
      <c r="L41" s="4"/>
      <c r="M41" s="4"/>
    </row>
    <row r="42" spans="1:13" x14ac:dyDescent="0.2">
      <c r="A42" s="3">
        <v>-1.1000000000000001</v>
      </c>
      <c r="B42" s="3">
        <f t="shared" si="7"/>
        <v>0.21785217703255053</v>
      </c>
      <c r="C42" s="3">
        <f t="shared" si="3"/>
        <v>4.3983595980427191E-2</v>
      </c>
      <c r="D42" s="3">
        <f t="shared" si="8"/>
        <v>9.3666739242611916E-2</v>
      </c>
      <c r="E42" s="3">
        <f t="shared" si="9"/>
        <v>0.28139043560650479</v>
      </c>
      <c r="L42" s="4"/>
      <c r="M42" s="4"/>
    </row>
    <row r="43" spans="1:13" x14ac:dyDescent="0.2">
      <c r="A43" s="3">
        <v>-1</v>
      </c>
      <c r="B43" s="3">
        <f t="shared" si="7"/>
        <v>0.24197072451914337</v>
      </c>
      <c r="C43" s="3">
        <f t="shared" si="3"/>
        <v>5.3990966513188063E-2</v>
      </c>
      <c r="D43" s="3">
        <f t="shared" si="8"/>
        <v>0.10377687435514869</v>
      </c>
      <c r="E43" s="3">
        <f t="shared" si="9"/>
        <v>0.28209479177387814</v>
      </c>
      <c r="L43" s="4"/>
      <c r="M43" s="4"/>
    </row>
    <row r="44" spans="1:13" x14ac:dyDescent="0.2">
      <c r="A44" s="3">
        <v>-0.9</v>
      </c>
      <c r="B44" s="3">
        <f t="shared" si="7"/>
        <v>0.26608524989875482</v>
      </c>
      <c r="C44" s="3">
        <f t="shared" si="3"/>
        <v>6.5615814774676595E-2</v>
      </c>
      <c r="D44" s="3">
        <f t="shared" si="8"/>
        <v>0.11440481365879564</v>
      </c>
      <c r="E44" s="3">
        <f t="shared" si="9"/>
        <v>0.28139043560650479</v>
      </c>
      <c r="L44" s="4"/>
      <c r="M44" s="4"/>
    </row>
    <row r="45" spans="1:13" x14ac:dyDescent="0.2">
      <c r="A45" s="3">
        <v>-0.8</v>
      </c>
      <c r="B45" s="3">
        <f t="shared" si="7"/>
        <v>0.28969155276148273</v>
      </c>
      <c r="C45" s="3">
        <f t="shared" si="3"/>
        <v>7.8950158300894149E-2</v>
      </c>
      <c r="D45" s="3">
        <f t="shared" si="8"/>
        <v>0.12549214356009067</v>
      </c>
      <c r="E45" s="3">
        <f t="shared" si="9"/>
        <v>0.27928790169723428</v>
      </c>
      <c r="L45" s="4"/>
      <c r="M45" s="4"/>
    </row>
    <row r="46" spans="1:13" x14ac:dyDescent="0.2">
      <c r="A46" s="3">
        <v>-0.7</v>
      </c>
      <c r="B46" s="3">
        <f t="shared" si="7"/>
        <v>0.31225393336676127</v>
      </c>
      <c r="C46" s="3">
        <f t="shared" si="3"/>
        <v>9.4049077376886947E-2</v>
      </c>
      <c r="D46" s="3">
        <f t="shared" si="8"/>
        <v>0.13696742933702538</v>
      </c>
      <c r="E46" s="3">
        <f t="shared" si="9"/>
        <v>0.27581853166270598</v>
      </c>
      <c r="I46" s="4" t="s">
        <v>10</v>
      </c>
      <c r="J46" s="4" t="s">
        <v>11</v>
      </c>
      <c r="L46" s="4"/>
      <c r="M46" s="4"/>
    </row>
    <row r="47" spans="1:13" x14ac:dyDescent="0.2">
      <c r="A47" s="3">
        <v>-0.6</v>
      </c>
      <c r="B47" s="3">
        <f t="shared" si="7"/>
        <v>0.33322460289179967</v>
      </c>
      <c r="C47" s="3">
        <f t="shared" si="3"/>
        <v>0.11092083467945554</v>
      </c>
      <c r="D47" s="3">
        <f t="shared" si="8"/>
        <v>0.14874644656436722</v>
      </c>
      <c r="E47" s="3">
        <f t="shared" si="9"/>
        <v>0.2710336967762158</v>
      </c>
      <c r="I47" s="1"/>
      <c r="J47" s="2"/>
      <c r="K47" s="2"/>
    </row>
    <row r="48" spans="1:13" x14ac:dyDescent="0.2">
      <c r="A48" s="3">
        <v>-0.5</v>
      </c>
      <c r="B48" s="3">
        <f t="shared" si="7"/>
        <v>0.35206532676429952</v>
      </c>
      <c r="C48" s="3">
        <f t="shared" si="3"/>
        <v>0.12951759566589174</v>
      </c>
      <c r="D48" s="3">
        <f t="shared" si="8"/>
        <v>0.16073276729880187</v>
      </c>
      <c r="E48" s="3">
        <f t="shared" si="9"/>
        <v>0.26500353234402857</v>
      </c>
      <c r="I48" s="1"/>
      <c r="J48" s="2"/>
      <c r="K48" s="2"/>
    </row>
    <row r="49" spans="1:12" x14ac:dyDescent="0.2">
      <c r="A49" s="3">
        <v>-0.4</v>
      </c>
      <c r="B49" s="3">
        <f t="shared" si="7"/>
        <v>0.36827014030332333</v>
      </c>
      <c r="C49" s="3">
        <f t="shared" si="3"/>
        <v>0.14972746563574488</v>
      </c>
      <c r="D49" s="3">
        <f t="shared" si="8"/>
        <v>0.17281871510263469</v>
      </c>
      <c r="E49" s="3">
        <f t="shared" si="9"/>
        <v>0.25781522740474078</v>
      </c>
      <c r="I49" s="1" t="s">
        <v>8</v>
      </c>
      <c r="J49" s="2" t="s">
        <v>9</v>
      </c>
      <c r="K49" s="2" t="s">
        <v>12</v>
      </c>
    </row>
    <row r="50" spans="1:12" ht="15.75" x14ac:dyDescent="0.25">
      <c r="A50" s="3">
        <v>-0.3</v>
      </c>
      <c r="B50" s="3">
        <f t="shared" si="7"/>
        <v>0.38138781546052414</v>
      </c>
      <c r="C50" s="3">
        <f t="shared" si="3"/>
        <v>0.17136859204780736</v>
      </c>
      <c r="D50" s="3">
        <f t="shared" si="8"/>
        <v>0.18488669084162748</v>
      </c>
      <c r="E50" s="3">
        <f t="shared" si="9"/>
        <v>0.24957092803615244</v>
      </c>
      <c r="H50" s="16" t="s">
        <v>13</v>
      </c>
      <c r="I50" s="15">
        <f>J2</f>
        <v>1</v>
      </c>
      <c r="J50" s="15">
        <v>0</v>
      </c>
      <c r="K50" s="2">
        <f>I50-J50</f>
        <v>1</v>
      </c>
    </row>
    <row r="51" spans="1:12" ht="15.75" x14ac:dyDescent="0.25">
      <c r="A51" s="3">
        <v>-0.2</v>
      </c>
      <c r="B51" s="3">
        <f t="shared" si="7"/>
        <v>0.39104269397545588</v>
      </c>
      <c r="C51" s="3">
        <f t="shared" si="3"/>
        <v>0.19418605498321295</v>
      </c>
      <c r="D51" s="3">
        <f t="shared" si="8"/>
        <v>0.19681085792857184</v>
      </c>
      <c r="E51" s="3">
        <f t="shared" si="9"/>
        <v>0.24038532470982696</v>
      </c>
      <c r="H51" s="16" t="s">
        <v>14</v>
      </c>
      <c r="I51" s="15">
        <f>J3</f>
        <v>1</v>
      </c>
      <c r="J51" s="15">
        <v>1</v>
      </c>
      <c r="K51" s="2">
        <f>SQRT(I51^2+1^2)</f>
        <v>1.4142135623730951</v>
      </c>
    </row>
    <row r="52" spans="1:12" x14ac:dyDescent="0.2">
      <c r="A52" s="3">
        <v>-0.1</v>
      </c>
      <c r="B52" s="3">
        <f t="shared" si="7"/>
        <v>0.39695254747701181</v>
      </c>
      <c r="C52" s="3">
        <f t="shared" si="3"/>
        <v>0.21785217703255053</v>
      </c>
      <c r="D52" s="3">
        <f t="shared" si="8"/>
        <v>0.20845916182286439</v>
      </c>
      <c r="E52" s="3">
        <f t="shared" si="9"/>
        <v>0.23038300325305505</v>
      </c>
      <c r="I52" s="1"/>
      <c r="J52" s="2"/>
      <c r="K52" s="2"/>
    </row>
    <row r="53" spans="1:12" x14ac:dyDescent="0.2">
      <c r="A53" s="3">
        <v>0</v>
      </c>
      <c r="B53" s="3">
        <f t="shared" si="7"/>
        <v>0.3989422804014327</v>
      </c>
      <c r="C53" s="3">
        <f t="shared" si="3"/>
        <v>0.24197072451914337</v>
      </c>
      <c r="D53" s="3">
        <f t="shared" si="8"/>
        <v>0.21969564473386119</v>
      </c>
      <c r="E53" s="3">
        <f t="shared" si="9"/>
        <v>0.21969564473386119</v>
      </c>
      <c r="J53" s="4"/>
      <c r="K53" s="4"/>
    </row>
    <row r="54" spans="1:12" x14ac:dyDescent="0.2">
      <c r="A54" s="3">
        <v>0.1</v>
      </c>
      <c r="B54" s="3">
        <f>NORMDIST(A54, 0,1,0)</f>
        <v>0.39695254747701181</v>
      </c>
      <c r="C54" s="3">
        <f t="shared" si="3"/>
        <v>0.26608524989875482</v>
      </c>
      <c r="D54" s="3">
        <f t="shared" si="8"/>
        <v>0.23038300325305505</v>
      </c>
      <c r="E54" s="3">
        <f t="shared" si="9"/>
        <v>0.20845916182286439</v>
      </c>
      <c r="I54" s="2" t="s">
        <v>9</v>
      </c>
      <c r="J54" s="1" t="s">
        <v>8</v>
      </c>
      <c r="K54" s="2" t="s">
        <v>12</v>
      </c>
    </row>
    <row r="55" spans="1:12" ht="15.75" x14ac:dyDescent="0.25">
      <c r="A55" s="3">
        <v>0.2</v>
      </c>
      <c r="B55" s="3">
        <f t="shared" si="7"/>
        <v>0.39104269397545588</v>
      </c>
      <c r="C55" s="3">
        <f t="shared" si="3"/>
        <v>0.28969155276148273</v>
      </c>
      <c r="D55" s="3">
        <f t="shared" si="8"/>
        <v>0.24038532470982696</v>
      </c>
      <c r="E55" s="3">
        <f t="shared" si="9"/>
        <v>0.19681085792857184</v>
      </c>
      <c r="H55" s="16" t="s">
        <v>13</v>
      </c>
      <c r="I55" s="1">
        <v>0</v>
      </c>
      <c r="J55" s="2">
        <f>J2</f>
        <v>1</v>
      </c>
      <c r="K55" s="2">
        <f>I55-J55</f>
        <v>-1</v>
      </c>
    </row>
    <row r="56" spans="1:12" ht="15.75" x14ac:dyDescent="0.25">
      <c r="A56" s="3">
        <v>0.3</v>
      </c>
      <c r="B56" s="3">
        <f t="shared" si="7"/>
        <v>0.38138781546052414</v>
      </c>
      <c r="C56" s="3">
        <f t="shared" si="3"/>
        <v>0.31225393336676127</v>
      </c>
      <c r="D56" s="3">
        <f t="shared" si="8"/>
        <v>0.24957092803615244</v>
      </c>
      <c r="E56" s="3">
        <f t="shared" si="9"/>
        <v>0.18488669084162748</v>
      </c>
      <c r="H56" s="16" t="s">
        <v>14</v>
      </c>
      <c r="I56" s="1">
        <v>1</v>
      </c>
      <c r="J56" s="7">
        <f>J3</f>
        <v>1</v>
      </c>
      <c r="K56" s="2">
        <f>SQRT(J56^2+1^2)</f>
        <v>1.4142135623730951</v>
      </c>
    </row>
    <row r="57" spans="1:12" x14ac:dyDescent="0.2">
      <c r="A57" s="3">
        <v>0.4</v>
      </c>
      <c r="B57" s="3">
        <f t="shared" si="7"/>
        <v>0.36827014030332333</v>
      </c>
      <c r="C57" s="3">
        <f t="shared" si="3"/>
        <v>0.33322460289179967</v>
      </c>
      <c r="D57" s="3">
        <f t="shared" si="8"/>
        <v>0.25781522740474078</v>
      </c>
      <c r="E57" s="3">
        <f t="shared" si="9"/>
        <v>0.17281871510263469</v>
      </c>
    </row>
    <row r="58" spans="1:12" x14ac:dyDescent="0.2">
      <c r="A58" s="3">
        <v>0.5</v>
      </c>
      <c r="B58" s="3">
        <f t="shared" si="7"/>
        <v>0.35206532676429952</v>
      </c>
      <c r="C58" s="3">
        <f t="shared" si="3"/>
        <v>0.35206532676429952</v>
      </c>
      <c r="D58" s="3">
        <f t="shared" si="8"/>
        <v>0.26500353234402857</v>
      </c>
      <c r="E58" s="3">
        <f t="shared" si="9"/>
        <v>0.16073276729880187</v>
      </c>
    </row>
    <row r="59" spans="1:12" x14ac:dyDescent="0.2">
      <c r="A59" s="3">
        <v>0.6</v>
      </c>
      <c r="B59" s="3">
        <f t="shared" si="7"/>
        <v>0.33322460289179967</v>
      </c>
      <c r="C59" s="3">
        <f t="shared" si="3"/>
        <v>0.36827014030332333</v>
      </c>
      <c r="D59" s="3">
        <f t="shared" si="8"/>
        <v>0.2710336967762158</v>
      </c>
      <c r="E59" s="3">
        <f t="shared" si="9"/>
        <v>0.14874644656436722</v>
      </c>
      <c r="H59" s="8" t="s">
        <v>17</v>
      </c>
      <c r="K59" s="7">
        <f>(K50-K55)/K51</f>
        <v>1.4142135623730949</v>
      </c>
    </row>
    <row r="60" spans="1:12" x14ac:dyDescent="0.2">
      <c r="A60" s="3">
        <v>0.7</v>
      </c>
      <c r="B60" s="3">
        <f t="shared" si="7"/>
        <v>0.31225393336676127</v>
      </c>
      <c r="C60" s="3">
        <f t="shared" si="3"/>
        <v>0.38138781546052408</v>
      </c>
      <c r="D60" s="3">
        <f t="shared" si="8"/>
        <v>0.27581853166270598</v>
      </c>
      <c r="E60" s="3">
        <f t="shared" si="9"/>
        <v>0.13696742933702538</v>
      </c>
    </row>
    <row r="61" spans="1:12" x14ac:dyDescent="0.2">
      <c r="A61" s="3">
        <v>0.8</v>
      </c>
      <c r="B61" s="3">
        <f t="shared" si="7"/>
        <v>0.28969155276148273</v>
      </c>
      <c r="C61" s="3">
        <f t="shared" si="3"/>
        <v>0.39104269397545594</v>
      </c>
      <c r="D61" s="3">
        <f t="shared" si="8"/>
        <v>0.27928790169723428</v>
      </c>
      <c r="E61" s="3">
        <f t="shared" si="9"/>
        <v>0.12549214356009067</v>
      </c>
      <c r="H61" s="22" t="s">
        <v>22</v>
      </c>
      <c r="K61" s="4">
        <f>K59/SQRT(2)</f>
        <v>0.99999999999999989</v>
      </c>
      <c r="L61" s="3" t="s">
        <v>23</v>
      </c>
    </row>
    <row r="62" spans="1:12" x14ac:dyDescent="0.2">
      <c r="A62" s="3">
        <v>0.9</v>
      </c>
      <c r="B62" s="3">
        <f t="shared" si="7"/>
        <v>0.26608524989875482</v>
      </c>
      <c r="C62" s="3">
        <f t="shared" si="3"/>
        <v>0.39695254747701181</v>
      </c>
      <c r="D62" s="3">
        <f t="shared" si="8"/>
        <v>0.28139043560650479</v>
      </c>
      <c r="E62" s="3">
        <f t="shared" si="9"/>
        <v>0.11440481365879564</v>
      </c>
    </row>
    <row r="63" spans="1:12" x14ac:dyDescent="0.2">
      <c r="A63" s="3">
        <v>1</v>
      </c>
      <c r="B63" s="3">
        <f t="shared" si="7"/>
        <v>0.24197072451914337</v>
      </c>
      <c r="C63" s="3">
        <f t="shared" si="3"/>
        <v>0.3989422804014327</v>
      </c>
      <c r="D63" s="3">
        <f t="shared" si="8"/>
        <v>0.28209479177387814</v>
      </c>
      <c r="E63" s="3">
        <f t="shared" si="9"/>
        <v>0.10377687435514869</v>
      </c>
    </row>
    <row r="64" spans="1:12" x14ac:dyDescent="0.2">
      <c r="A64" s="3">
        <v>1.1000000000000001</v>
      </c>
      <c r="B64" s="3">
        <f t="shared" si="7"/>
        <v>0.21785217703255053</v>
      </c>
      <c r="C64" s="3">
        <f t="shared" si="3"/>
        <v>0.39695254747701181</v>
      </c>
      <c r="D64" s="3">
        <f t="shared" si="8"/>
        <v>0.28139043560650479</v>
      </c>
      <c r="E64" s="3">
        <f t="shared" si="9"/>
        <v>9.3666739242611916E-2</v>
      </c>
    </row>
    <row r="65" spans="1:21" x14ac:dyDescent="0.2">
      <c r="A65" s="3">
        <v>1.2</v>
      </c>
      <c r="B65" s="3">
        <f t="shared" si="7"/>
        <v>0.19418605498321295</v>
      </c>
      <c r="C65" s="3">
        <f t="shared" si="3"/>
        <v>0.39104269397545594</v>
      </c>
      <c r="D65" s="3">
        <f t="shared" si="8"/>
        <v>0.27928790169723428</v>
      </c>
      <c r="E65" s="3">
        <f t="shared" si="9"/>
        <v>8.4119899448311039E-2</v>
      </c>
    </row>
    <row r="66" spans="1:21" x14ac:dyDescent="0.2">
      <c r="A66" s="3">
        <v>1.3</v>
      </c>
      <c r="B66" s="3">
        <f t="shared" si="7"/>
        <v>0.17136859204780736</v>
      </c>
      <c r="C66" s="3">
        <f t="shared" si="3"/>
        <v>0.38138781546052408</v>
      </c>
      <c r="D66" s="3">
        <f t="shared" si="8"/>
        <v>0.27581853166270598</v>
      </c>
      <c r="E66" s="3">
        <f t="shared" si="9"/>
        <v>7.5169318986045869E-2</v>
      </c>
    </row>
    <row r="67" spans="1:21" x14ac:dyDescent="0.2">
      <c r="A67" s="3">
        <v>1.4</v>
      </c>
      <c r="B67" s="3">
        <f t="shared" si="7"/>
        <v>0.14972746563574488</v>
      </c>
      <c r="C67" s="3">
        <f t="shared" si="3"/>
        <v>0.36827014030332339</v>
      </c>
      <c r="D67" s="3">
        <f t="shared" si="8"/>
        <v>0.2710336967762158</v>
      </c>
      <c r="E67" s="3">
        <f t="shared" si="9"/>
        <v>6.6836086750884816E-2</v>
      </c>
    </row>
    <row r="68" spans="1:21" x14ac:dyDescent="0.2">
      <c r="A68" s="3">
        <v>1.5</v>
      </c>
      <c r="B68" s="3">
        <f t="shared" si="7"/>
        <v>0.12951759566589174</v>
      </c>
      <c r="C68" s="3">
        <f t="shared" ref="C68:C123" si="10">NORMDIST(A68,$J$2,$J$3,0)</f>
        <v>0.35206532676429952</v>
      </c>
      <c r="D68" s="3">
        <f t="shared" si="8"/>
        <v>0.26500353234402857</v>
      </c>
      <c r="E68" s="3">
        <f t="shared" si="9"/>
        <v>5.9130280611822711E-2</v>
      </c>
    </row>
    <row r="69" spans="1:21" x14ac:dyDescent="0.2">
      <c r="A69" s="3">
        <v>1.6</v>
      </c>
      <c r="B69" s="3">
        <f t="shared" si="7"/>
        <v>0.11092083467945554</v>
      </c>
      <c r="C69" s="3">
        <f t="shared" si="10"/>
        <v>0.33322460289179967</v>
      </c>
      <c r="D69" s="3">
        <f t="shared" si="8"/>
        <v>0.25781522740474078</v>
      </c>
      <c r="E69" s="3">
        <f t="shared" si="9"/>
        <v>5.2051996699017417E-2</v>
      </c>
    </row>
    <row r="70" spans="1:21" x14ac:dyDescent="0.2">
      <c r="A70" s="3">
        <v>1.7</v>
      </c>
      <c r="B70" s="3">
        <f t="shared" si="7"/>
        <v>9.4049077376886947E-2</v>
      </c>
      <c r="C70" s="3">
        <f t="shared" si="10"/>
        <v>0.31225393336676127</v>
      </c>
      <c r="D70" s="3">
        <f t="shared" si="8"/>
        <v>0.24957092803615244</v>
      </c>
      <c r="E70" s="3">
        <f t="shared" si="9"/>
        <v>4.5592496634755765E-2</v>
      </c>
    </row>
    <row r="71" spans="1:21" x14ac:dyDescent="0.2">
      <c r="A71" s="3">
        <v>1.8</v>
      </c>
      <c r="B71" s="3">
        <f t="shared" si="7"/>
        <v>7.8950158300894149E-2</v>
      </c>
      <c r="C71" s="3">
        <f t="shared" si="10"/>
        <v>0.28969155276148273</v>
      </c>
      <c r="D71" s="3">
        <f t="shared" si="8"/>
        <v>0.24038532470982696</v>
      </c>
      <c r="E71" s="3">
        <f t="shared" si="9"/>
        <v>3.9735426919319493E-2</v>
      </c>
    </row>
    <row r="72" spans="1:21" x14ac:dyDescent="0.2">
      <c r="A72" s="3">
        <v>1.9</v>
      </c>
      <c r="B72" s="3">
        <f t="shared" si="7"/>
        <v>6.5615814774676595E-2</v>
      </c>
      <c r="C72" s="3">
        <f t="shared" si="10"/>
        <v>0.26608524989875487</v>
      </c>
      <c r="D72" s="3">
        <f t="shared" si="8"/>
        <v>0.23038300325305505</v>
      </c>
      <c r="E72" s="3">
        <f t="shared" si="9"/>
        <v>3.4458067688923281E-2</v>
      </c>
    </row>
    <row r="73" spans="1:21" x14ac:dyDescent="0.2">
      <c r="A73" s="3">
        <v>2</v>
      </c>
      <c r="B73" s="3">
        <f t="shared" si="7"/>
        <v>5.3990966513188063E-2</v>
      </c>
      <c r="C73" s="3">
        <f t="shared" si="10"/>
        <v>0.24197072451914337</v>
      </c>
      <c r="D73" s="3">
        <f t="shared" si="8"/>
        <v>0.21969564473386119</v>
      </c>
      <c r="E73" s="3">
        <f t="shared" si="9"/>
        <v>2.9732572305907361E-2</v>
      </c>
    </row>
    <row r="74" spans="1:21" x14ac:dyDescent="0.2">
      <c r="A74" s="3">
        <v>2.1</v>
      </c>
      <c r="B74" s="3">
        <f t="shared" si="7"/>
        <v>4.3983595980427191E-2</v>
      </c>
      <c r="C74" s="3">
        <f t="shared" si="10"/>
        <v>0.21785217703255053</v>
      </c>
      <c r="D74" s="3">
        <f t="shared" si="8"/>
        <v>0.20845916182286439</v>
      </c>
      <c r="E74" s="3">
        <f t="shared" si="9"/>
        <v>2.5527164393438332E-2</v>
      </c>
    </row>
    <row r="75" spans="1:21" x14ac:dyDescent="0.2">
      <c r="A75" s="3">
        <v>2.2000000000000002</v>
      </c>
      <c r="B75" s="3">
        <f t="shared" si="7"/>
        <v>3.5474592846231424E-2</v>
      </c>
      <c r="C75" s="3">
        <f t="shared" si="10"/>
        <v>0.19418605498321292</v>
      </c>
      <c r="D75" s="3">
        <f t="shared" si="8"/>
        <v>0.19681085792857181</v>
      </c>
      <c r="E75" s="3">
        <f t="shared" si="9"/>
        <v>2.1807264658486338E-2</v>
      </c>
    </row>
    <row r="76" spans="1:21" x14ac:dyDescent="0.2">
      <c r="A76" s="3">
        <v>2.2999999999999998</v>
      </c>
      <c r="B76" s="3">
        <f t="shared" si="7"/>
        <v>2.8327037741601186E-2</v>
      </c>
      <c r="C76" s="3">
        <f t="shared" si="10"/>
        <v>0.17136859204780741</v>
      </c>
      <c r="D76" s="3">
        <f t="shared" si="8"/>
        <v>0.18488669084162754</v>
      </c>
      <c r="E76" s="3">
        <f t="shared" si="9"/>
        <v>1.8536525843517063E-2</v>
      </c>
      <c r="Q76" s="11"/>
      <c r="R76" s="12" t="s">
        <v>3</v>
      </c>
      <c r="S76" s="12" t="s">
        <v>4</v>
      </c>
      <c r="T76" s="12" t="s">
        <v>5</v>
      </c>
      <c r="U76" s="12" t="s">
        <v>2</v>
      </c>
    </row>
    <row r="77" spans="1:21" x14ac:dyDescent="0.2">
      <c r="A77" s="3">
        <v>2.4</v>
      </c>
      <c r="B77" s="3">
        <f t="shared" si="7"/>
        <v>2.2394530294842899E-2</v>
      </c>
      <c r="C77" s="3">
        <f t="shared" si="10"/>
        <v>0.14972746563574488</v>
      </c>
      <c r="D77" s="3">
        <f t="shared" si="8"/>
        <v>0.17281871510263469</v>
      </c>
      <c r="E77" s="3">
        <f t="shared" si="9"/>
        <v>1.5677760124217108E-2</v>
      </c>
      <c r="R77" s="11"/>
      <c r="S77" s="11"/>
      <c r="T77" s="11"/>
      <c r="U77" s="11"/>
    </row>
    <row r="78" spans="1:21" x14ac:dyDescent="0.2">
      <c r="A78" s="3">
        <v>2.5000000000000102</v>
      </c>
      <c r="B78" s="3">
        <f t="shared" si="7"/>
        <v>1.7528300493568086E-2</v>
      </c>
      <c r="C78" s="3">
        <f t="shared" si="10"/>
        <v>0.12951759566588975</v>
      </c>
      <c r="D78" s="3">
        <f t="shared" si="8"/>
        <v>0.16073276729880062</v>
      </c>
      <c r="E78" s="3">
        <f t="shared" si="9"/>
        <v>1.319374898253736E-2</v>
      </c>
      <c r="Q78" s="12" t="s">
        <v>21</v>
      </c>
      <c r="R78" s="21">
        <f>K50</f>
        <v>1</v>
      </c>
      <c r="S78" s="21">
        <f>K50</f>
        <v>1</v>
      </c>
      <c r="T78" s="12">
        <v>0</v>
      </c>
      <c r="U78" s="12">
        <v>0.28138999999999997</v>
      </c>
    </row>
    <row r="79" spans="1:21" x14ac:dyDescent="0.2">
      <c r="A79" s="3">
        <v>2.6</v>
      </c>
      <c r="B79" s="3">
        <f t="shared" si="7"/>
        <v>1.3582969233685613E-2</v>
      </c>
      <c r="C79" s="3">
        <f t="shared" si="10"/>
        <v>0.11092083467945554</v>
      </c>
      <c r="D79" s="3">
        <f t="shared" si="8"/>
        <v>0.14874644656436722</v>
      </c>
      <c r="E79" s="3">
        <f t="shared" si="9"/>
        <v>1.1047930833002767E-2</v>
      </c>
      <c r="Q79" s="12" t="s">
        <v>20</v>
      </c>
      <c r="R79" s="21">
        <f>K55</f>
        <v>-1</v>
      </c>
      <c r="S79" s="21">
        <f>K55</f>
        <v>-1</v>
      </c>
      <c r="T79" s="12">
        <v>0</v>
      </c>
      <c r="U79" s="12">
        <v>0.28138999999999997</v>
      </c>
    </row>
    <row r="80" spans="1:21" x14ac:dyDescent="0.2">
      <c r="A80" s="3">
        <v>2.7</v>
      </c>
      <c r="B80" s="3">
        <f t="shared" si="7"/>
        <v>1.0420934814422592E-2</v>
      </c>
      <c r="C80" s="3">
        <f t="shared" si="10"/>
        <v>9.4049077376886905E-2</v>
      </c>
      <c r="D80" s="3">
        <f t="shared" si="8"/>
        <v>0.13696742933702533</v>
      </c>
      <c r="E80" s="3">
        <f t="shared" si="9"/>
        <v>9.2049663172402291E-3</v>
      </c>
    </row>
    <row r="81" spans="1:5" x14ac:dyDescent="0.2">
      <c r="A81" s="3">
        <v>2.80000000000001</v>
      </c>
      <c r="B81" s="3">
        <f t="shared" si="7"/>
        <v>7.915451582979743E-3</v>
      </c>
      <c r="C81" s="3">
        <f t="shared" si="10"/>
        <v>7.8950158300892734E-2</v>
      </c>
      <c r="D81" s="3">
        <f t="shared" si="8"/>
        <v>0.12549214356008956</v>
      </c>
      <c r="E81" s="3">
        <f t="shared" si="9"/>
        <v>7.6311851088618132E-3</v>
      </c>
    </row>
    <row r="82" spans="1:5" x14ac:dyDescent="0.2">
      <c r="A82" s="3">
        <v>2.9000000000000101</v>
      </c>
      <c r="B82" s="3">
        <f t="shared" si="7"/>
        <v>5.9525324197756795E-3</v>
      </c>
      <c r="C82" s="3">
        <f t="shared" si="10"/>
        <v>6.5615814774675332E-2</v>
      </c>
      <c r="D82" s="3">
        <f t="shared" si="8"/>
        <v>0.11440481365879454</v>
      </c>
      <c r="E82" s="3">
        <f t="shared" si="9"/>
        <v>6.2949212374600536E-3</v>
      </c>
    </row>
    <row r="83" spans="1:5" x14ac:dyDescent="0.2">
      <c r="A83" s="3">
        <v>3.0000000000000102</v>
      </c>
      <c r="B83" s="3">
        <f t="shared" si="7"/>
        <v>4.431848411937874E-3</v>
      </c>
      <c r="C83" s="3">
        <f t="shared" si="10"/>
        <v>5.3990966513186953E-2</v>
      </c>
      <c r="D83" s="3">
        <f t="shared" si="8"/>
        <v>0.10377687435514761</v>
      </c>
      <c r="E83" s="3">
        <f t="shared" si="9"/>
        <v>5.1667463385229083E-3</v>
      </c>
    </row>
    <row r="84" spans="1:5" x14ac:dyDescent="0.2">
      <c r="A84" s="3">
        <v>3.1</v>
      </c>
      <c r="B84" s="3">
        <f t="shared" si="7"/>
        <v>3.2668190561999182E-3</v>
      </c>
      <c r="C84" s="3">
        <f t="shared" si="10"/>
        <v>4.3983595980427191E-2</v>
      </c>
      <c r="D84" s="3">
        <f t="shared" si="8"/>
        <v>9.3666739242611916E-2</v>
      </c>
      <c r="E84" s="3">
        <f t="shared" si="9"/>
        <v>4.2196118936850329E-3</v>
      </c>
    </row>
    <row r="85" spans="1:5" x14ac:dyDescent="0.2">
      <c r="A85" s="3">
        <v>3.2000000000000099</v>
      </c>
      <c r="B85" s="3">
        <f t="shared" si="7"/>
        <v>2.3840882014647662E-3</v>
      </c>
      <c r="C85" s="3">
        <f t="shared" si="10"/>
        <v>3.5474592846230668E-2</v>
      </c>
      <c r="D85" s="3">
        <f t="shared" si="8"/>
        <v>8.4119899448310123E-2</v>
      </c>
      <c r="E85" s="3">
        <f t="shared" si="9"/>
        <v>3.4289124999516392E-3</v>
      </c>
    </row>
    <row r="86" spans="1:5" x14ac:dyDescent="0.2">
      <c r="A86" s="3">
        <v>3.30000000000001</v>
      </c>
      <c r="B86" s="3">
        <f t="shared" si="7"/>
        <v>1.7225689390536229E-3</v>
      </c>
      <c r="C86" s="3">
        <f t="shared" si="10"/>
        <v>2.8327037741600516E-2</v>
      </c>
      <c r="D86" s="3">
        <f t="shared" si="8"/>
        <v>7.5169318986044995E-2</v>
      </c>
      <c r="E86" s="3">
        <f t="shared" si="9"/>
        <v>2.7724825755994845E-3</v>
      </c>
    </row>
    <row r="87" spans="1:5" x14ac:dyDescent="0.2">
      <c r="A87" s="3">
        <v>3.4000000000000101</v>
      </c>
      <c r="B87" s="3">
        <f t="shared" si="7"/>
        <v>1.2322191684729772E-3</v>
      </c>
      <c r="C87" s="3">
        <f t="shared" si="10"/>
        <v>2.2394530294842355E-2</v>
      </c>
      <c r="D87" s="3">
        <f t="shared" si="8"/>
        <v>6.6836086750883983E-2</v>
      </c>
      <c r="E87" s="3">
        <f t="shared" si="9"/>
        <v>2.2305387662290041E-3</v>
      </c>
    </row>
    <row r="88" spans="1:5" x14ac:dyDescent="0.2">
      <c r="A88" s="3">
        <v>3.5000000000000102</v>
      </c>
      <c r="B88" s="3">
        <f t="shared" ref="B88:B123" si="11">NORMDIST(A88, 0,1,0)</f>
        <v>8.7268269504572915E-4</v>
      </c>
      <c r="C88" s="3">
        <f t="shared" si="10"/>
        <v>1.7528300493568086E-2</v>
      </c>
      <c r="D88" s="3">
        <f t="shared" ref="D88:D123" si="12">NORMDIST(A88,$K$50,$K$51,0)</f>
        <v>5.9130280611821948E-2</v>
      </c>
      <c r="E88" s="3">
        <f t="shared" ref="E88:E123" si="13">NORMDIST(A88,$K$55,$K$56,0)</f>
        <v>1.7855797555044531E-3</v>
      </c>
    </row>
    <row r="89" spans="1:5" x14ac:dyDescent="0.2">
      <c r="A89" s="3">
        <v>3.6000000000000099</v>
      </c>
      <c r="B89" s="3">
        <f t="shared" si="11"/>
        <v>6.1190193011375076E-4</v>
      </c>
      <c r="C89" s="3">
        <f t="shared" si="10"/>
        <v>1.3582969233685271E-2</v>
      </c>
      <c r="D89" s="3">
        <f t="shared" si="12"/>
        <v>5.2051996699016757E-2</v>
      </c>
      <c r="E89" s="3">
        <f t="shared" si="13"/>
        <v>1.4222543106313091E-3</v>
      </c>
    </row>
    <row r="90" spans="1:5" x14ac:dyDescent="0.2">
      <c r="A90" s="3">
        <v>3.7000000000000099</v>
      </c>
      <c r="B90" s="3">
        <f t="shared" si="11"/>
        <v>4.2478027055073593E-4</v>
      </c>
      <c r="C90" s="3">
        <f t="shared" si="10"/>
        <v>1.0420934814422318E-2</v>
      </c>
      <c r="D90" s="3">
        <f t="shared" si="12"/>
        <v>4.5592496634755161E-2</v>
      </c>
      <c r="E90" s="3">
        <f t="shared" si="13"/>
        <v>1.1272072973982188E-3</v>
      </c>
    </row>
    <row r="91" spans="1:5" x14ac:dyDescent="0.2">
      <c r="A91" s="3">
        <v>3.80000000000001</v>
      </c>
      <c r="B91" s="3">
        <f t="shared" si="11"/>
        <v>2.919469257914491E-4</v>
      </c>
      <c r="C91" s="3">
        <f t="shared" si="10"/>
        <v>7.915451582979743E-3</v>
      </c>
      <c r="D91" s="3">
        <f t="shared" si="12"/>
        <v>3.9735426919318924E-2</v>
      </c>
      <c r="E91" s="3">
        <f t="shared" si="13"/>
        <v>8.8891217021941642E-4</v>
      </c>
    </row>
    <row r="92" spans="1:5" x14ac:dyDescent="0.2">
      <c r="A92" s="3">
        <v>3.9000000000000101</v>
      </c>
      <c r="B92" s="3">
        <f t="shared" si="11"/>
        <v>1.9865547139276475E-4</v>
      </c>
      <c r="C92" s="3">
        <f t="shared" si="10"/>
        <v>5.9525324197756795E-3</v>
      </c>
      <c r="D92" s="3">
        <f t="shared" si="12"/>
        <v>3.4458067688922768E-2</v>
      </c>
      <c r="E92" s="3">
        <f t="shared" si="13"/>
        <v>6.9749715475270148E-4</v>
      </c>
    </row>
    <row r="93" spans="1:5" x14ac:dyDescent="0.2">
      <c r="A93" s="3">
        <v>4.0000000000000098</v>
      </c>
      <c r="B93" s="3">
        <f t="shared" si="11"/>
        <v>1.3383022576488014E-4</v>
      </c>
      <c r="C93" s="3">
        <f t="shared" si="10"/>
        <v>4.4318484119378783E-3</v>
      </c>
      <c r="D93" s="3">
        <f t="shared" si="12"/>
        <v>2.9732572305906906E-2</v>
      </c>
      <c r="E93" s="3">
        <f t="shared" si="13"/>
        <v>5.4457105758816437E-4</v>
      </c>
    </row>
    <row r="94" spans="1:5" x14ac:dyDescent="0.2">
      <c r="A94" s="3">
        <v>4.1000000000000103</v>
      </c>
      <c r="B94" s="3">
        <f t="shared" si="11"/>
        <v>8.926165717712912E-5</v>
      </c>
      <c r="C94" s="3">
        <f t="shared" si="10"/>
        <v>3.2668190561998172E-3</v>
      </c>
      <c r="D94" s="3">
        <f t="shared" si="12"/>
        <v>2.5527164393437933E-2</v>
      </c>
      <c r="E94" s="3">
        <f t="shared" si="13"/>
        <v>4.2305340941984048E-4</v>
      </c>
    </row>
    <row r="95" spans="1:5" x14ac:dyDescent="0.2">
      <c r="A95" s="3">
        <v>4.2000000000000099</v>
      </c>
      <c r="B95" s="3">
        <f t="shared" si="11"/>
        <v>5.8943067756537443E-5</v>
      </c>
      <c r="C95" s="3">
        <f t="shared" si="10"/>
        <v>2.3840882014647662E-3</v>
      </c>
      <c r="D95" s="3">
        <f t="shared" si="12"/>
        <v>2.1807264658485988E-2</v>
      </c>
      <c r="E95" s="3">
        <f t="shared" si="13"/>
        <v>3.2701251243081204E-4</v>
      </c>
    </row>
    <row r="96" spans="1:5" x14ac:dyDescent="0.2">
      <c r="A96" s="3">
        <v>4.3000000000000096</v>
      </c>
      <c r="B96" s="3">
        <f t="shared" si="11"/>
        <v>3.853519674208549E-5</v>
      </c>
      <c r="C96" s="3">
        <f t="shared" si="10"/>
        <v>1.7225689390536262E-3</v>
      </c>
      <c r="D96" s="3">
        <f t="shared" si="12"/>
        <v>1.8536525843516775E-2</v>
      </c>
      <c r="E96" s="3">
        <f t="shared" si="13"/>
        <v>2.5151394478894286E-4</v>
      </c>
    </row>
    <row r="97" spans="1:5" x14ac:dyDescent="0.2">
      <c r="A97" s="3">
        <v>4.4000000000000101</v>
      </c>
      <c r="B97" s="3">
        <f t="shared" si="11"/>
        <v>2.4942471290052468E-5</v>
      </c>
      <c r="C97" s="3">
        <f t="shared" si="10"/>
        <v>1.2322191684729772E-3</v>
      </c>
      <c r="D97" s="3">
        <f t="shared" si="12"/>
        <v>1.5677760124216837E-2</v>
      </c>
      <c r="E97" s="3">
        <f t="shared" si="13"/>
        <v>1.9248118996378083E-4</v>
      </c>
    </row>
    <row r="98" spans="1:5" x14ac:dyDescent="0.2">
      <c r="A98" s="3">
        <v>4.5000000000000098</v>
      </c>
      <c r="B98" s="3">
        <f t="shared" si="11"/>
        <v>1.5983741106904766E-5</v>
      </c>
      <c r="C98" s="3">
        <f t="shared" si="10"/>
        <v>8.7268269504573066E-4</v>
      </c>
      <c r="D98" s="3">
        <f t="shared" si="12"/>
        <v>1.3193748982537376E-2</v>
      </c>
      <c r="E98" s="3">
        <f t="shared" si="13"/>
        <v>1.4656931177344431E-4</v>
      </c>
    </row>
    <row r="99" spans="1:5" x14ac:dyDescent="0.2">
      <c r="A99" s="3">
        <v>4.6000000000000103</v>
      </c>
      <c r="B99" s="3">
        <f t="shared" si="11"/>
        <v>1.0140852065486255E-5</v>
      </c>
      <c r="C99" s="3">
        <f t="shared" si="10"/>
        <v>6.1190193011374967E-4</v>
      </c>
      <c r="D99" s="3">
        <f t="shared" si="12"/>
        <v>1.1047930833002571E-2</v>
      </c>
      <c r="E99" s="3">
        <f t="shared" si="13"/>
        <v>1.1105198605141362E-4</v>
      </c>
    </row>
    <row r="100" spans="1:5" x14ac:dyDescent="0.2">
      <c r="A100" s="3">
        <v>4.7000000000000099</v>
      </c>
      <c r="B100" s="3">
        <f t="shared" si="11"/>
        <v>6.369825178866807E-6</v>
      </c>
      <c r="C100" s="3">
        <f t="shared" si="10"/>
        <v>4.2478027055073593E-4</v>
      </c>
      <c r="D100" s="3">
        <f t="shared" si="12"/>
        <v>9.204966317240066E-3</v>
      </c>
      <c r="E100" s="3">
        <f t="shared" si="13"/>
        <v>8.3721719367073946E-5</v>
      </c>
    </row>
    <row r="101" spans="1:5" x14ac:dyDescent="0.2">
      <c r="A101" s="3">
        <v>4.8000000000000096</v>
      </c>
      <c r="B101" s="3">
        <f t="shared" si="11"/>
        <v>3.9612990910318923E-6</v>
      </c>
      <c r="C101" s="3">
        <f t="shared" si="10"/>
        <v>2.9194692579144965E-4</v>
      </c>
      <c r="D101" s="3">
        <f t="shared" si="12"/>
        <v>7.6311851088618193E-3</v>
      </c>
      <c r="E101" s="3">
        <f t="shared" si="13"/>
        <v>6.2802723130180708E-5</v>
      </c>
    </row>
    <row r="102" spans="1:5" x14ac:dyDescent="0.2">
      <c r="A102" s="3">
        <v>4.9000000000000101</v>
      </c>
      <c r="B102" s="3">
        <f t="shared" si="11"/>
        <v>2.4389607458932395E-6</v>
      </c>
      <c r="C102" s="3">
        <f t="shared" si="10"/>
        <v>1.9865547139276475E-4</v>
      </c>
      <c r="D102" s="3">
        <f t="shared" si="12"/>
        <v>6.2949212374600536E-3</v>
      </c>
      <c r="E102" s="3">
        <f t="shared" si="13"/>
        <v>4.6875653919671681E-5</v>
      </c>
    </row>
    <row r="103" spans="1:5" x14ac:dyDescent="0.2">
      <c r="A103" s="3">
        <v>5.0000000000000098</v>
      </c>
      <c r="B103" s="3">
        <f t="shared" si="11"/>
        <v>1.4867195147342238E-6</v>
      </c>
      <c r="C103" s="3">
        <f t="shared" si="10"/>
        <v>1.3383022576488014E-4</v>
      </c>
      <c r="D103" s="3">
        <f t="shared" si="12"/>
        <v>5.1667463385229118E-3</v>
      </c>
      <c r="E103" s="3">
        <f t="shared" si="13"/>
        <v>3.481326298668597E-5</v>
      </c>
    </row>
    <row r="104" spans="1:5" x14ac:dyDescent="0.2">
      <c r="A104" s="3">
        <v>5.1000000000000103</v>
      </c>
      <c r="B104" s="3">
        <f t="shared" si="11"/>
        <v>8.9724351623828588E-7</v>
      </c>
      <c r="C104" s="3">
        <f t="shared" si="10"/>
        <v>8.926165717712912E-5</v>
      </c>
      <c r="D104" s="3">
        <f t="shared" si="12"/>
        <v>4.2196118936849393E-3</v>
      </c>
      <c r="E104" s="3">
        <f t="shared" si="13"/>
        <v>2.5725904320632387E-5</v>
      </c>
    </row>
    <row r="105" spans="1:5" x14ac:dyDescent="0.2">
      <c r="A105" s="3">
        <v>5.2000000000000099</v>
      </c>
      <c r="B105" s="3">
        <f t="shared" si="11"/>
        <v>5.3610353446973477E-7</v>
      </c>
      <c r="C105" s="3">
        <f t="shared" si="10"/>
        <v>5.8943067756537443E-5</v>
      </c>
      <c r="D105" s="3">
        <f t="shared" si="12"/>
        <v>3.4289124999516392E-3</v>
      </c>
      <c r="E105" s="3">
        <f t="shared" si="13"/>
        <v>1.891581669913495E-5</v>
      </c>
    </row>
    <row r="106" spans="1:5" x14ac:dyDescent="0.2">
      <c r="A106" s="3">
        <v>5.3000000000000096</v>
      </c>
      <c r="B106" s="3">
        <f t="shared" si="11"/>
        <v>3.1713492167158123E-7</v>
      </c>
      <c r="C106" s="3">
        <f t="shared" si="10"/>
        <v>3.853519674208549E-5</v>
      </c>
      <c r="D106" s="3">
        <f t="shared" si="12"/>
        <v>2.7724825755994845E-3</v>
      </c>
      <c r="E106" s="3">
        <f t="shared" si="13"/>
        <v>1.3839107131377007E-5</v>
      </c>
    </row>
    <row r="107" spans="1:5" x14ac:dyDescent="0.2">
      <c r="A107" s="3">
        <v>5.4000000000000101</v>
      </c>
      <c r="B107" s="3">
        <f t="shared" si="11"/>
        <v>1.8573618445551907E-7</v>
      </c>
      <c r="C107" s="3">
        <f t="shared" si="10"/>
        <v>2.4942471290052468E-5</v>
      </c>
      <c r="D107" s="3">
        <f t="shared" si="12"/>
        <v>2.2305387662290041E-3</v>
      </c>
      <c r="E107" s="3">
        <f t="shared" si="13"/>
        <v>1.0074408883308581E-5</v>
      </c>
    </row>
    <row r="108" spans="1:5" x14ac:dyDescent="0.2">
      <c r="A108" s="3">
        <v>5.5000000000000098</v>
      </c>
      <c r="B108" s="3">
        <f t="shared" si="11"/>
        <v>1.0769760042542703E-7</v>
      </c>
      <c r="C108" s="3">
        <f t="shared" si="10"/>
        <v>1.5983741106904766E-5</v>
      </c>
      <c r="D108" s="3">
        <f t="shared" si="12"/>
        <v>1.7855797555044576E-3</v>
      </c>
      <c r="E108" s="3">
        <f t="shared" si="13"/>
        <v>7.2972563458951918E-6</v>
      </c>
    </row>
    <row r="109" spans="1:5" x14ac:dyDescent="0.2">
      <c r="A109" s="3">
        <v>5.6000000000000103</v>
      </c>
      <c r="B109" s="3">
        <f t="shared" si="11"/>
        <v>6.1826205001654827E-8</v>
      </c>
      <c r="C109" s="3">
        <f t="shared" si="10"/>
        <v>1.0140852065486255E-5</v>
      </c>
      <c r="D109" s="3">
        <f t="shared" si="12"/>
        <v>1.4222543106313091E-3</v>
      </c>
      <c r="E109" s="3">
        <f t="shared" si="13"/>
        <v>5.2593026108949163E-6</v>
      </c>
    </row>
    <row r="110" spans="1:5" x14ac:dyDescent="0.2">
      <c r="A110" s="3">
        <v>5.7000000000000099</v>
      </c>
      <c r="B110" s="3">
        <f t="shared" si="11"/>
        <v>3.5139550948202342E-8</v>
      </c>
      <c r="C110" s="3">
        <f t="shared" si="10"/>
        <v>6.369825178866807E-6</v>
      </c>
      <c r="D110" s="3">
        <f t="shared" si="12"/>
        <v>1.1272072973982188E-3</v>
      </c>
      <c r="E110" s="3">
        <f t="shared" si="13"/>
        <v>3.7715966805039506E-6</v>
      </c>
    </row>
    <row r="111" spans="1:5" x14ac:dyDescent="0.2">
      <c r="A111" s="3">
        <v>5.8000000000000096</v>
      </c>
      <c r="B111" s="3">
        <f t="shared" si="11"/>
        <v>1.9773196406243547E-8</v>
      </c>
      <c r="C111" s="3">
        <f t="shared" si="10"/>
        <v>3.9612990910318923E-6</v>
      </c>
      <c r="D111" s="3">
        <f t="shared" si="12"/>
        <v>8.8891217021941642E-4</v>
      </c>
      <c r="E111" s="3">
        <f t="shared" si="13"/>
        <v>2.6912302591700871E-6</v>
      </c>
    </row>
    <row r="112" spans="1:5" x14ac:dyDescent="0.2">
      <c r="A112" s="3">
        <v>5.9000000000000101</v>
      </c>
      <c r="B112" s="3">
        <f t="shared" si="11"/>
        <v>1.1015763624681683E-8</v>
      </c>
      <c r="C112" s="3">
        <f t="shared" si="10"/>
        <v>2.4389607458932395E-6</v>
      </c>
      <c r="D112" s="3">
        <f t="shared" si="12"/>
        <v>6.9749715475270148E-4</v>
      </c>
      <c r="E112" s="3">
        <f t="shared" si="13"/>
        <v>1.9107549666929465E-6</v>
      </c>
    </row>
    <row r="113" spans="1:5" x14ac:dyDescent="0.2">
      <c r="A113" s="3">
        <v>6.0000000000000098</v>
      </c>
      <c r="B113" s="3">
        <f t="shared" si="11"/>
        <v>6.0758828498229403E-9</v>
      </c>
      <c r="C113" s="3">
        <f t="shared" si="10"/>
        <v>1.4867195147342238E-6</v>
      </c>
      <c r="D113" s="3">
        <f t="shared" si="12"/>
        <v>5.4457105758816437E-4</v>
      </c>
      <c r="E113" s="3">
        <f t="shared" si="13"/>
        <v>1.3498566943461549E-6</v>
      </c>
    </row>
    <row r="114" spans="1:5" x14ac:dyDescent="0.2">
      <c r="A114" s="3">
        <v>6.1000000000000103</v>
      </c>
      <c r="B114" s="3">
        <f t="shared" si="11"/>
        <v>3.3178842435470812E-9</v>
      </c>
      <c r="C114" s="3">
        <f t="shared" si="10"/>
        <v>8.9724351623828588E-7</v>
      </c>
      <c r="D114" s="3">
        <f t="shared" si="12"/>
        <v>4.2305340941984048E-4</v>
      </c>
      <c r="E114" s="3">
        <f t="shared" si="13"/>
        <v>9.4885283560616223E-7</v>
      </c>
    </row>
    <row r="115" spans="1:5" x14ac:dyDescent="0.2">
      <c r="A115" s="3">
        <v>6.2000000000000099</v>
      </c>
      <c r="B115" s="3">
        <f t="shared" si="11"/>
        <v>1.7937839079639713E-9</v>
      </c>
      <c r="C115" s="3">
        <f t="shared" si="10"/>
        <v>5.3610353446973477E-7</v>
      </c>
      <c r="D115" s="3">
        <f t="shared" si="12"/>
        <v>3.2701251243081204E-4</v>
      </c>
      <c r="E115" s="3">
        <f t="shared" si="13"/>
        <v>6.6364921117912374E-7</v>
      </c>
    </row>
    <row r="116" spans="1:5" x14ac:dyDescent="0.2">
      <c r="A116" s="3">
        <v>6.3000000000000096</v>
      </c>
      <c r="B116" s="3">
        <f t="shared" si="11"/>
        <v>9.6014333703117552E-10</v>
      </c>
      <c r="C116" s="3">
        <f t="shared" si="10"/>
        <v>3.1713492167158123E-7</v>
      </c>
      <c r="D116" s="3">
        <f t="shared" si="12"/>
        <v>2.5151394478894286E-4</v>
      </c>
      <c r="E116" s="3">
        <f t="shared" si="13"/>
        <v>4.6185625830531526E-7</v>
      </c>
    </row>
    <row r="117" spans="1:5" x14ac:dyDescent="0.2">
      <c r="A117" s="3">
        <v>6.4000000000000101</v>
      </c>
      <c r="B117" s="3">
        <f t="shared" si="11"/>
        <v>5.0881402816447307E-10</v>
      </c>
      <c r="C117" s="3">
        <f t="shared" si="10"/>
        <v>1.8573618445551907E-7</v>
      </c>
      <c r="D117" s="3">
        <f t="shared" si="12"/>
        <v>1.9248118996378083E-4</v>
      </c>
      <c r="E117" s="3">
        <f t="shared" si="13"/>
        <v>3.198185211334908E-7</v>
      </c>
    </row>
    <row r="118" spans="1:5" x14ac:dyDescent="0.2">
      <c r="A118" s="3">
        <v>6.5000000000000098</v>
      </c>
      <c r="B118" s="3">
        <f t="shared" si="11"/>
        <v>2.6695566147626813E-10</v>
      </c>
      <c r="C118" s="3">
        <f t="shared" si="10"/>
        <v>1.0769760042542703E-7</v>
      </c>
      <c r="D118" s="3">
        <f t="shared" si="12"/>
        <v>1.4656931177344431E-4</v>
      </c>
      <c r="E118" s="3">
        <f t="shared" si="13"/>
        <v>2.2035804780794355E-7</v>
      </c>
    </row>
    <row r="119" spans="1:5" x14ac:dyDescent="0.2">
      <c r="A119" s="3">
        <v>6.6000000000000103</v>
      </c>
      <c r="B119" s="3">
        <f t="shared" si="11"/>
        <v>1.3866799941652187E-10</v>
      </c>
      <c r="C119" s="3">
        <f t="shared" si="10"/>
        <v>6.1826205001654827E-8</v>
      </c>
      <c r="D119" s="3">
        <f t="shared" si="12"/>
        <v>1.1105198605141362E-4</v>
      </c>
      <c r="E119" s="3">
        <f t="shared" si="13"/>
        <v>1.5107157233055585E-7</v>
      </c>
    </row>
    <row r="120" spans="1:5" x14ac:dyDescent="0.2">
      <c r="A120" s="3">
        <v>6.7000000000000099</v>
      </c>
      <c r="B120" s="3">
        <f t="shared" si="11"/>
        <v>7.1313281239955943E-11</v>
      </c>
      <c r="C120" s="3">
        <f t="shared" si="10"/>
        <v>3.5139550948202342E-8</v>
      </c>
      <c r="D120" s="3">
        <f t="shared" si="12"/>
        <v>8.3721719367073946E-5</v>
      </c>
      <c r="E120" s="3">
        <f t="shared" si="13"/>
        <v>1.0305406088121919E-7</v>
      </c>
    </row>
    <row r="121" spans="1:5" x14ac:dyDescent="0.2">
      <c r="A121" s="3">
        <v>6.8000000000000096</v>
      </c>
      <c r="B121" s="3">
        <f t="shared" si="11"/>
        <v>3.6309615017915555E-11</v>
      </c>
      <c r="C121" s="3">
        <f t="shared" si="10"/>
        <v>1.9773196406243547E-8</v>
      </c>
      <c r="D121" s="3">
        <f t="shared" si="12"/>
        <v>6.2802723130180708E-5</v>
      </c>
      <c r="E121" s="3">
        <f t="shared" si="13"/>
        <v>6.994811223937271E-8</v>
      </c>
    </row>
    <row r="122" spans="1:5" x14ac:dyDescent="0.2">
      <c r="A122" s="3">
        <v>6.9000000000000101</v>
      </c>
      <c r="B122" s="3">
        <f t="shared" si="11"/>
        <v>1.8303322170154479E-11</v>
      </c>
      <c r="C122" s="3">
        <f t="shared" si="10"/>
        <v>1.1015763624681683E-8</v>
      </c>
      <c r="D122" s="3">
        <f t="shared" si="12"/>
        <v>4.6875653919671681E-5</v>
      </c>
      <c r="E122" s="3">
        <f t="shared" si="13"/>
        <v>4.7240600997365398E-8</v>
      </c>
    </row>
    <row r="123" spans="1:5" x14ac:dyDescent="0.2">
      <c r="A123" s="3">
        <v>7.0000000000000098</v>
      </c>
      <c r="B123" s="3">
        <f t="shared" si="11"/>
        <v>9.1347204083639765E-12</v>
      </c>
      <c r="C123" s="3">
        <f t="shared" si="10"/>
        <v>6.0758828498229403E-9</v>
      </c>
      <c r="D123" s="3">
        <f t="shared" si="12"/>
        <v>3.481326298668597E-5</v>
      </c>
      <c r="E123" s="3">
        <f t="shared" si="13"/>
        <v>3.1745586679665046E-8</v>
      </c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3"/>
  <sheetViews>
    <sheetView topLeftCell="G18" zoomScale="130" zoomScaleNormal="130" workbookViewId="0">
      <selection activeCell="H60" sqref="H60"/>
    </sheetView>
  </sheetViews>
  <sheetFormatPr defaultRowHeight="12.75" x14ac:dyDescent="0.2"/>
  <cols>
    <col min="1" max="4" width="9.140625" style="3" customWidth="1"/>
    <col min="5" max="5" width="12.42578125" style="3" customWidth="1"/>
    <col min="6" max="7" width="9.140625" style="3"/>
    <col min="8" max="8" width="10.5703125" style="3" customWidth="1"/>
    <col min="9" max="9" width="9.42578125" style="3" customWidth="1"/>
    <col min="10" max="10" width="10.28515625" style="3" customWidth="1"/>
    <col min="11" max="11" width="9.140625" style="3"/>
    <col min="12" max="12" width="8.28515625" style="3" customWidth="1"/>
    <col min="13" max="13" width="9.140625" style="3"/>
    <col min="14" max="14" width="11.7109375" style="3" customWidth="1"/>
    <col min="15" max="263" width="9.140625" style="3"/>
    <col min="264" max="264" width="10.5703125" style="3" customWidth="1"/>
    <col min="265" max="265" width="9.42578125" style="3" customWidth="1"/>
    <col min="266" max="269" width="9.140625" style="3"/>
    <col min="270" max="270" width="11.7109375" style="3" customWidth="1"/>
    <col min="271" max="519" width="9.140625" style="3"/>
    <col min="520" max="520" width="10.5703125" style="3" customWidth="1"/>
    <col min="521" max="521" width="9.42578125" style="3" customWidth="1"/>
    <col min="522" max="525" width="9.140625" style="3"/>
    <col min="526" max="526" width="11.7109375" style="3" customWidth="1"/>
    <col min="527" max="775" width="9.140625" style="3"/>
    <col min="776" max="776" width="10.5703125" style="3" customWidth="1"/>
    <col min="777" max="777" width="9.42578125" style="3" customWidth="1"/>
    <col min="778" max="781" width="9.140625" style="3"/>
    <col min="782" max="782" width="11.7109375" style="3" customWidth="1"/>
    <col min="783" max="1031" width="9.140625" style="3"/>
    <col min="1032" max="1032" width="10.5703125" style="3" customWidth="1"/>
    <col min="1033" max="1033" width="9.42578125" style="3" customWidth="1"/>
    <col min="1034" max="1037" width="9.140625" style="3"/>
    <col min="1038" max="1038" width="11.7109375" style="3" customWidth="1"/>
    <col min="1039" max="1287" width="9.140625" style="3"/>
    <col min="1288" max="1288" width="10.5703125" style="3" customWidth="1"/>
    <col min="1289" max="1289" width="9.42578125" style="3" customWidth="1"/>
    <col min="1290" max="1293" width="9.140625" style="3"/>
    <col min="1294" max="1294" width="11.7109375" style="3" customWidth="1"/>
    <col min="1295" max="1543" width="9.140625" style="3"/>
    <col min="1544" max="1544" width="10.5703125" style="3" customWidth="1"/>
    <col min="1545" max="1545" width="9.42578125" style="3" customWidth="1"/>
    <col min="1546" max="1549" width="9.140625" style="3"/>
    <col min="1550" max="1550" width="11.7109375" style="3" customWidth="1"/>
    <col min="1551" max="1799" width="9.140625" style="3"/>
    <col min="1800" max="1800" width="10.5703125" style="3" customWidth="1"/>
    <col min="1801" max="1801" width="9.42578125" style="3" customWidth="1"/>
    <col min="1802" max="1805" width="9.140625" style="3"/>
    <col min="1806" max="1806" width="11.7109375" style="3" customWidth="1"/>
    <col min="1807" max="2055" width="9.140625" style="3"/>
    <col min="2056" max="2056" width="10.5703125" style="3" customWidth="1"/>
    <col min="2057" max="2057" width="9.42578125" style="3" customWidth="1"/>
    <col min="2058" max="2061" width="9.140625" style="3"/>
    <col min="2062" max="2062" width="11.7109375" style="3" customWidth="1"/>
    <col min="2063" max="2311" width="9.140625" style="3"/>
    <col min="2312" max="2312" width="10.5703125" style="3" customWidth="1"/>
    <col min="2313" max="2313" width="9.42578125" style="3" customWidth="1"/>
    <col min="2314" max="2317" width="9.140625" style="3"/>
    <col min="2318" max="2318" width="11.7109375" style="3" customWidth="1"/>
    <col min="2319" max="2567" width="9.140625" style="3"/>
    <col min="2568" max="2568" width="10.5703125" style="3" customWidth="1"/>
    <col min="2569" max="2569" width="9.42578125" style="3" customWidth="1"/>
    <col min="2570" max="2573" width="9.140625" style="3"/>
    <col min="2574" max="2574" width="11.7109375" style="3" customWidth="1"/>
    <col min="2575" max="2823" width="9.140625" style="3"/>
    <col min="2824" max="2824" width="10.5703125" style="3" customWidth="1"/>
    <col min="2825" max="2825" width="9.42578125" style="3" customWidth="1"/>
    <col min="2826" max="2829" width="9.140625" style="3"/>
    <col min="2830" max="2830" width="11.7109375" style="3" customWidth="1"/>
    <col min="2831" max="3079" width="9.140625" style="3"/>
    <col min="3080" max="3080" width="10.5703125" style="3" customWidth="1"/>
    <col min="3081" max="3081" width="9.42578125" style="3" customWidth="1"/>
    <col min="3082" max="3085" width="9.140625" style="3"/>
    <col min="3086" max="3086" width="11.7109375" style="3" customWidth="1"/>
    <col min="3087" max="3335" width="9.140625" style="3"/>
    <col min="3336" max="3336" width="10.5703125" style="3" customWidth="1"/>
    <col min="3337" max="3337" width="9.42578125" style="3" customWidth="1"/>
    <col min="3338" max="3341" width="9.140625" style="3"/>
    <col min="3342" max="3342" width="11.7109375" style="3" customWidth="1"/>
    <col min="3343" max="3591" width="9.140625" style="3"/>
    <col min="3592" max="3592" width="10.5703125" style="3" customWidth="1"/>
    <col min="3593" max="3593" width="9.42578125" style="3" customWidth="1"/>
    <col min="3594" max="3597" width="9.140625" style="3"/>
    <col min="3598" max="3598" width="11.7109375" style="3" customWidth="1"/>
    <col min="3599" max="3847" width="9.140625" style="3"/>
    <col min="3848" max="3848" width="10.5703125" style="3" customWidth="1"/>
    <col min="3849" max="3849" width="9.42578125" style="3" customWidth="1"/>
    <col min="3850" max="3853" width="9.140625" style="3"/>
    <col min="3854" max="3854" width="11.7109375" style="3" customWidth="1"/>
    <col min="3855" max="4103" width="9.140625" style="3"/>
    <col min="4104" max="4104" width="10.5703125" style="3" customWidth="1"/>
    <col min="4105" max="4105" width="9.42578125" style="3" customWidth="1"/>
    <col min="4106" max="4109" width="9.140625" style="3"/>
    <col min="4110" max="4110" width="11.7109375" style="3" customWidth="1"/>
    <col min="4111" max="4359" width="9.140625" style="3"/>
    <col min="4360" max="4360" width="10.5703125" style="3" customWidth="1"/>
    <col min="4361" max="4361" width="9.42578125" style="3" customWidth="1"/>
    <col min="4362" max="4365" width="9.140625" style="3"/>
    <col min="4366" max="4366" width="11.7109375" style="3" customWidth="1"/>
    <col min="4367" max="4615" width="9.140625" style="3"/>
    <col min="4616" max="4616" width="10.5703125" style="3" customWidth="1"/>
    <col min="4617" max="4617" width="9.42578125" style="3" customWidth="1"/>
    <col min="4618" max="4621" width="9.140625" style="3"/>
    <col min="4622" max="4622" width="11.7109375" style="3" customWidth="1"/>
    <col min="4623" max="4871" width="9.140625" style="3"/>
    <col min="4872" max="4872" width="10.5703125" style="3" customWidth="1"/>
    <col min="4873" max="4873" width="9.42578125" style="3" customWidth="1"/>
    <col min="4874" max="4877" width="9.140625" style="3"/>
    <col min="4878" max="4878" width="11.7109375" style="3" customWidth="1"/>
    <col min="4879" max="5127" width="9.140625" style="3"/>
    <col min="5128" max="5128" width="10.5703125" style="3" customWidth="1"/>
    <col min="5129" max="5129" width="9.42578125" style="3" customWidth="1"/>
    <col min="5130" max="5133" width="9.140625" style="3"/>
    <col min="5134" max="5134" width="11.7109375" style="3" customWidth="1"/>
    <col min="5135" max="5383" width="9.140625" style="3"/>
    <col min="5384" max="5384" width="10.5703125" style="3" customWidth="1"/>
    <col min="5385" max="5385" width="9.42578125" style="3" customWidth="1"/>
    <col min="5386" max="5389" width="9.140625" style="3"/>
    <col min="5390" max="5390" width="11.7109375" style="3" customWidth="1"/>
    <col min="5391" max="5639" width="9.140625" style="3"/>
    <col min="5640" max="5640" width="10.5703125" style="3" customWidth="1"/>
    <col min="5641" max="5641" width="9.42578125" style="3" customWidth="1"/>
    <col min="5642" max="5645" width="9.140625" style="3"/>
    <col min="5646" max="5646" width="11.7109375" style="3" customWidth="1"/>
    <col min="5647" max="5895" width="9.140625" style="3"/>
    <col min="5896" max="5896" width="10.5703125" style="3" customWidth="1"/>
    <col min="5897" max="5897" width="9.42578125" style="3" customWidth="1"/>
    <col min="5898" max="5901" width="9.140625" style="3"/>
    <col min="5902" max="5902" width="11.7109375" style="3" customWidth="1"/>
    <col min="5903" max="6151" width="9.140625" style="3"/>
    <col min="6152" max="6152" width="10.5703125" style="3" customWidth="1"/>
    <col min="6153" max="6153" width="9.42578125" style="3" customWidth="1"/>
    <col min="6154" max="6157" width="9.140625" style="3"/>
    <col min="6158" max="6158" width="11.7109375" style="3" customWidth="1"/>
    <col min="6159" max="6407" width="9.140625" style="3"/>
    <col min="6408" max="6408" width="10.5703125" style="3" customWidth="1"/>
    <col min="6409" max="6409" width="9.42578125" style="3" customWidth="1"/>
    <col min="6410" max="6413" width="9.140625" style="3"/>
    <col min="6414" max="6414" width="11.7109375" style="3" customWidth="1"/>
    <col min="6415" max="6663" width="9.140625" style="3"/>
    <col min="6664" max="6664" width="10.5703125" style="3" customWidth="1"/>
    <col min="6665" max="6665" width="9.42578125" style="3" customWidth="1"/>
    <col min="6666" max="6669" width="9.140625" style="3"/>
    <col min="6670" max="6670" width="11.7109375" style="3" customWidth="1"/>
    <col min="6671" max="6919" width="9.140625" style="3"/>
    <col min="6920" max="6920" width="10.5703125" style="3" customWidth="1"/>
    <col min="6921" max="6921" width="9.42578125" style="3" customWidth="1"/>
    <col min="6922" max="6925" width="9.140625" style="3"/>
    <col min="6926" max="6926" width="11.7109375" style="3" customWidth="1"/>
    <col min="6927" max="7175" width="9.140625" style="3"/>
    <col min="7176" max="7176" width="10.5703125" style="3" customWidth="1"/>
    <col min="7177" max="7177" width="9.42578125" style="3" customWidth="1"/>
    <col min="7178" max="7181" width="9.140625" style="3"/>
    <col min="7182" max="7182" width="11.7109375" style="3" customWidth="1"/>
    <col min="7183" max="7431" width="9.140625" style="3"/>
    <col min="7432" max="7432" width="10.5703125" style="3" customWidth="1"/>
    <col min="7433" max="7433" width="9.42578125" style="3" customWidth="1"/>
    <col min="7434" max="7437" width="9.140625" style="3"/>
    <col min="7438" max="7438" width="11.7109375" style="3" customWidth="1"/>
    <col min="7439" max="7687" width="9.140625" style="3"/>
    <col min="7688" max="7688" width="10.5703125" style="3" customWidth="1"/>
    <col min="7689" max="7689" width="9.42578125" style="3" customWidth="1"/>
    <col min="7690" max="7693" width="9.140625" style="3"/>
    <col min="7694" max="7694" width="11.7109375" style="3" customWidth="1"/>
    <col min="7695" max="7943" width="9.140625" style="3"/>
    <col min="7944" max="7944" width="10.5703125" style="3" customWidth="1"/>
    <col min="7945" max="7945" width="9.42578125" style="3" customWidth="1"/>
    <col min="7946" max="7949" width="9.140625" style="3"/>
    <col min="7950" max="7950" width="11.7109375" style="3" customWidth="1"/>
    <col min="7951" max="8199" width="9.140625" style="3"/>
    <col min="8200" max="8200" width="10.5703125" style="3" customWidth="1"/>
    <col min="8201" max="8201" width="9.42578125" style="3" customWidth="1"/>
    <col min="8202" max="8205" width="9.140625" style="3"/>
    <col min="8206" max="8206" width="11.7109375" style="3" customWidth="1"/>
    <col min="8207" max="8455" width="9.140625" style="3"/>
    <col min="8456" max="8456" width="10.5703125" style="3" customWidth="1"/>
    <col min="8457" max="8457" width="9.42578125" style="3" customWidth="1"/>
    <col min="8458" max="8461" width="9.140625" style="3"/>
    <col min="8462" max="8462" width="11.7109375" style="3" customWidth="1"/>
    <col min="8463" max="8711" width="9.140625" style="3"/>
    <col min="8712" max="8712" width="10.5703125" style="3" customWidth="1"/>
    <col min="8713" max="8713" width="9.42578125" style="3" customWidth="1"/>
    <col min="8714" max="8717" width="9.140625" style="3"/>
    <col min="8718" max="8718" width="11.7109375" style="3" customWidth="1"/>
    <col min="8719" max="8967" width="9.140625" style="3"/>
    <col min="8968" max="8968" width="10.5703125" style="3" customWidth="1"/>
    <col min="8969" max="8969" width="9.42578125" style="3" customWidth="1"/>
    <col min="8970" max="8973" width="9.140625" style="3"/>
    <col min="8974" max="8974" width="11.7109375" style="3" customWidth="1"/>
    <col min="8975" max="9223" width="9.140625" style="3"/>
    <col min="9224" max="9224" width="10.5703125" style="3" customWidth="1"/>
    <col min="9225" max="9225" width="9.42578125" style="3" customWidth="1"/>
    <col min="9226" max="9229" width="9.140625" style="3"/>
    <col min="9230" max="9230" width="11.7109375" style="3" customWidth="1"/>
    <col min="9231" max="9479" width="9.140625" style="3"/>
    <col min="9480" max="9480" width="10.5703125" style="3" customWidth="1"/>
    <col min="9481" max="9481" width="9.42578125" style="3" customWidth="1"/>
    <col min="9482" max="9485" width="9.140625" style="3"/>
    <col min="9486" max="9486" width="11.7109375" style="3" customWidth="1"/>
    <col min="9487" max="9735" width="9.140625" style="3"/>
    <col min="9736" max="9736" width="10.5703125" style="3" customWidth="1"/>
    <col min="9737" max="9737" width="9.42578125" style="3" customWidth="1"/>
    <col min="9738" max="9741" width="9.140625" style="3"/>
    <col min="9742" max="9742" width="11.7109375" style="3" customWidth="1"/>
    <col min="9743" max="9991" width="9.140625" style="3"/>
    <col min="9992" max="9992" width="10.5703125" style="3" customWidth="1"/>
    <col min="9993" max="9993" width="9.42578125" style="3" customWidth="1"/>
    <col min="9994" max="9997" width="9.140625" style="3"/>
    <col min="9998" max="9998" width="11.7109375" style="3" customWidth="1"/>
    <col min="9999" max="10247" width="9.140625" style="3"/>
    <col min="10248" max="10248" width="10.5703125" style="3" customWidth="1"/>
    <col min="10249" max="10249" width="9.42578125" style="3" customWidth="1"/>
    <col min="10250" max="10253" width="9.140625" style="3"/>
    <col min="10254" max="10254" width="11.7109375" style="3" customWidth="1"/>
    <col min="10255" max="10503" width="9.140625" style="3"/>
    <col min="10504" max="10504" width="10.5703125" style="3" customWidth="1"/>
    <col min="10505" max="10505" width="9.42578125" style="3" customWidth="1"/>
    <col min="10506" max="10509" width="9.140625" style="3"/>
    <col min="10510" max="10510" width="11.7109375" style="3" customWidth="1"/>
    <col min="10511" max="10759" width="9.140625" style="3"/>
    <col min="10760" max="10760" width="10.5703125" style="3" customWidth="1"/>
    <col min="10761" max="10761" width="9.42578125" style="3" customWidth="1"/>
    <col min="10762" max="10765" width="9.140625" style="3"/>
    <col min="10766" max="10766" width="11.7109375" style="3" customWidth="1"/>
    <col min="10767" max="11015" width="9.140625" style="3"/>
    <col min="11016" max="11016" width="10.5703125" style="3" customWidth="1"/>
    <col min="11017" max="11017" width="9.42578125" style="3" customWidth="1"/>
    <col min="11018" max="11021" width="9.140625" style="3"/>
    <col min="11022" max="11022" width="11.7109375" style="3" customWidth="1"/>
    <col min="11023" max="11271" width="9.140625" style="3"/>
    <col min="11272" max="11272" width="10.5703125" style="3" customWidth="1"/>
    <col min="11273" max="11273" width="9.42578125" style="3" customWidth="1"/>
    <col min="11274" max="11277" width="9.140625" style="3"/>
    <col min="11278" max="11278" width="11.7109375" style="3" customWidth="1"/>
    <col min="11279" max="11527" width="9.140625" style="3"/>
    <col min="11528" max="11528" width="10.5703125" style="3" customWidth="1"/>
    <col min="11529" max="11529" width="9.42578125" style="3" customWidth="1"/>
    <col min="11530" max="11533" width="9.140625" style="3"/>
    <col min="11534" max="11534" width="11.7109375" style="3" customWidth="1"/>
    <col min="11535" max="11783" width="9.140625" style="3"/>
    <col min="11784" max="11784" width="10.5703125" style="3" customWidth="1"/>
    <col min="11785" max="11785" width="9.42578125" style="3" customWidth="1"/>
    <col min="11786" max="11789" width="9.140625" style="3"/>
    <col min="11790" max="11790" width="11.7109375" style="3" customWidth="1"/>
    <col min="11791" max="12039" width="9.140625" style="3"/>
    <col min="12040" max="12040" width="10.5703125" style="3" customWidth="1"/>
    <col min="12041" max="12041" width="9.42578125" style="3" customWidth="1"/>
    <col min="12042" max="12045" width="9.140625" style="3"/>
    <col min="12046" max="12046" width="11.7109375" style="3" customWidth="1"/>
    <col min="12047" max="12295" width="9.140625" style="3"/>
    <col min="12296" max="12296" width="10.5703125" style="3" customWidth="1"/>
    <col min="12297" max="12297" width="9.42578125" style="3" customWidth="1"/>
    <col min="12298" max="12301" width="9.140625" style="3"/>
    <col min="12302" max="12302" width="11.7109375" style="3" customWidth="1"/>
    <col min="12303" max="12551" width="9.140625" style="3"/>
    <col min="12552" max="12552" width="10.5703125" style="3" customWidth="1"/>
    <col min="12553" max="12553" width="9.42578125" style="3" customWidth="1"/>
    <col min="12554" max="12557" width="9.140625" style="3"/>
    <col min="12558" max="12558" width="11.7109375" style="3" customWidth="1"/>
    <col min="12559" max="12807" width="9.140625" style="3"/>
    <col min="12808" max="12808" width="10.5703125" style="3" customWidth="1"/>
    <col min="12809" max="12809" width="9.42578125" style="3" customWidth="1"/>
    <col min="12810" max="12813" width="9.140625" style="3"/>
    <col min="12814" max="12814" width="11.7109375" style="3" customWidth="1"/>
    <col min="12815" max="13063" width="9.140625" style="3"/>
    <col min="13064" max="13064" width="10.5703125" style="3" customWidth="1"/>
    <col min="13065" max="13065" width="9.42578125" style="3" customWidth="1"/>
    <col min="13066" max="13069" width="9.140625" style="3"/>
    <col min="13070" max="13070" width="11.7109375" style="3" customWidth="1"/>
    <col min="13071" max="13319" width="9.140625" style="3"/>
    <col min="13320" max="13320" width="10.5703125" style="3" customWidth="1"/>
    <col min="13321" max="13321" width="9.42578125" style="3" customWidth="1"/>
    <col min="13322" max="13325" width="9.140625" style="3"/>
    <col min="13326" max="13326" width="11.7109375" style="3" customWidth="1"/>
    <col min="13327" max="13575" width="9.140625" style="3"/>
    <col min="13576" max="13576" width="10.5703125" style="3" customWidth="1"/>
    <col min="13577" max="13577" width="9.42578125" style="3" customWidth="1"/>
    <col min="13578" max="13581" width="9.140625" style="3"/>
    <col min="13582" max="13582" width="11.7109375" style="3" customWidth="1"/>
    <col min="13583" max="13831" width="9.140625" style="3"/>
    <col min="13832" max="13832" width="10.5703125" style="3" customWidth="1"/>
    <col min="13833" max="13833" width="9.42578125" style="3" customWidth="1"/>
    <col min="13834" max="13837" width="9.140625" style="3"/>
    <col min="13838" max="13838" width="11.7109375" style="3" customWidth="1"/>
    <col min="13839" max="14087" width="9.140625" style="3"/>
    <col min="14088" max="14088" width="10.5703125" style="3" customWidth="1"/>
    <col min="14089" max="14089" width="9.42578125" style="3" customWidth="1"/>
    <col min="14090" max="14093" width="9.140625" style="3"/>
    <col min="14094" max="14094" width="11.7109375" style="3" customWidth="1"/>
    <col min="14095" max="14343" width="9.140625" style="3"/>
    <col min="14344" max="14344" width="10.5703125" style="3" customWidth="1"/>
    <col min="14345" max="14345" width="9.42578125" style="3" customWidth="1"/>
    <col min="14346" max="14349" width="9.140625" style="3"/>
    <col min="14350" max="14350" width="11.7109375" style="3" customWidth="1"/>
    <col min="14351" max="14599" width="9.140625" style="3"/>
    <col min="14600" max="14600" width="10.5703125" style="3" customWidth="1"/>
    <col min="14601" max="14601" width="9.42578125" style="3" customWidth="1"/>
    <col min="14602" max="14605" width="9.140625" style="3"/>
    <col min="14606" max="14606" width="11.7109375" style="3" customWidth="1"/>
    <col min="14607" max="14855" width="9.140625" style="3"/>
    <col min="14856" max="14856" width="10.5703125" style="3" customWidth="1"/>
    <col min="14857" max="14857" width="9.42578125" style="3" customWidth="1"/>
    <col min="14858" max="14861" width="9.140625" style="3"/>
    <col min="14862" max="14862" width="11.7109375" style="3" customWidth="1"/>
    <col min="14863" max="15111" width="9.140625" style="3"/>
    <col min="15112" max="15112" width="10.5703125" style="3" customWidth="1"/>
    <col min="15113" max="15113" width="9.42578125" style="3" customWidth="1"/>
    <col min="15114" max="15117" width="9.140625" style="3"/>
    <col min="15118" max="15118" width="11.7109375" style="3" customWidth="1"/>
    <col min="15119" max="15367" width="9.140625" style="3"/>
    <col min="15368" max="15368" width="10.5703125" style="3" customWidth="1"/>
    <col min="15369" max="15369" width="9.42578125" style="3" customWidth="1"/>
    <col min="15370" max="15373" width="9.140625" style="3"/>
    <col min="15374" max="15374" width="11.7109375" style="3" customWidth="1"/>
    <col min="15375" max="15623" width="9.140625" style="3"/>
    <col min="15624" max="15624" width="10.5703125" style="3" customWidth="1"/>
    <col min="15625" max="15625" width="9.42578125" style="3" customWidth="1"/>
    <col min="15626" max="15629" width="9.140625" style="3"/>
    <col min="15630" max="15630" width="11.7109375" style="3" customWidth="1"/>
    <col min="15631" max="15879" width="9.140625" style="3"/>
    <col min="15880" max="15880" width="10.5703125" style="3" customWidth="1"/>
    <col min="15881" max="15881" width="9.42578125" style="3" customWidth="1"/>
    <col min="15882" max="15885" width="9.140625" style="3"/>
    <col min="15886" max="15886" width="11.7109375" style="3" customWidth="1"/>
    <col min="15887" max="16135" width="9.140625" style="3"/>
    <col min="16136" max="16136" width="10.5703125" style="3" customWidth="1"/>
    <col min="16137" max="16137" width="9.42578125" style="3" customWidth="1"/>
    <col min="16138" max="16141" width="9.140625" style="3"/>
    <col min="16142" max="16142" width="11.7109375" style="3" customWidth="1"/>
    <col min="16143" max="16384" width="9.140625" style="3"/>
  </cols>
  <sheetData>
    <row r="1" spans="1:26" x14ac:dyDescent="0.2">
      <c r="B1" s="3" t="s">
        <v>24</v>
      </c>
      <c r="C1" s="3" t="s">
        <v>25</v>
      </c>
      <c r="D1" s="4" t="s">
        <v>0</v>
      </c>
      <c r="E1" s="4" t="s">
        <v>1</v>
      </c>
    </row>
    <row r="2" spans="1:26" ht="13.5" thickBot="1" x14ac:dyDescent="0.25">
      <c r="H2" s="25"/>
      <c r="O2" s="3">
        <v>2</v>
      </c>
      <c r="P2" s="3">
        <v>30</v>
      </c>
    </row>
    <row r="3" spans="1:26" ht="13.5" thickTop="1" x14ac:dyDescent="0.2">
      <c r="A3" s="3">
        <v>-3</v>
      </c>
      <c r="B3" s="3">
        <f>1-NORMDIST(A3,0,1,1)</f>
        <v>0.9986501019683699</v>
      </c>
      <c r="C3" s="3">
        <f t="shared" ref="C3:C34" si="0">1-NORMDIST(A3,$L$3,$L$4,1)</f>
        <v>0.99999660232687526</v>
      </c>
      <c r="D3" s="3">
        <f>NORMDIST(A3, 0,1,0)</f>
        <v>4.4318484119380075E-3</v>
      </c>
      <c r="E3" s="3">
        <f>NORMDIST(A3,$L$3,$L$4,0)</f>
        <v>1.5983741106905475E-5</v>
      </c>
      <c r="H3" s="5" t="s">
        <v>26</v>
      </c>
      <c r="I3" s="26">
        <v>1.5</v>
      </c>
      <c r="K3" s="28" t="s">
        <v>28</v>
      </c>
      <c r="L3" s="32">
        <f>I3</f>
        <v>1.5</v>
      </c>
      <c r="O3" s="3">
        <v>6</v>
      </c>
      <c r="P3" s="3">
        <v>47</v>
      </c>
    </row>
    <row r="4" spans="1:26" ht="13.5" thickBot="1" x14ac:dyDescent="0.25">
      <c r="A4" s="3">
        <v>-2.9</v>
      </c>
      <c r="B4" s="3">
        <f t="shared" ref="B4:B67" si="1">1-NORMDIST(A4,0,1,1)</f>
        <v>0.99813418669961596</v>
      </c>
      <c r="C4" s="3">
        <f t="shared" si="0"/>
        <v>0.99999458745609227</v>
      </c>
      <c r="D4" s="3">
        <f t="shared" ref="D4:D67" si="2">NORMDIST(A4, 0,1,0)</f>
        <v>5.9525324197758538E-3</v>
      </c>
      <c r="E4" s="3">
        <f t="shared" ref="E4:E67" si="3">NORMDIST(A4,$L$3,$L$4,0)</f>
        <v>2.4942471290053535E-5</v>
      </c>
      <c r="H4" s="6" t="s">
        <v>27</v>
      </c>
      <c r="I4" s="27">
        <v>1</v>
      </c>
      <c r="K4" s="33" t="s">
        <v>29</v>
      </c>
      <c r="L4" s="34">
        <f>1/I4</f>
        <v>1</v>
      </c>
      <c r="O4" s="3">
        <v>12</v>
      </c>
      <c r="P4" s="3">
        <v>62</v>
      </c>
    </row>
    <row r="5" spans="1:26" ht="13.5" thickTop="1" x14ac:dyDescent="0.2">
      <c r="A5" s="3">
        <v>-2.8</v>
      </c>
      <c r="B5" s="3">
        <f t="shared" si="1"/>
        <v>0.99744486966957202</v>
      </c>
      <c r="C5" s="3">
        <f t="shared" si="0"/>
        <v>0.99999146009452899</v>
      </c>
      <c r="D5" s="3">
        <f t="shared" si="2"/>
        <v>7.9154515829799686E-3</v>
      </c>
      <c r="E5" s="3">
        <f t="shared" si="3"/>
        <v>3.8535196742087129E-5</v>
      </c>
      <c r="O5" s="3">
        <v>22</v>
      </c>
      <c r="P5" s="3">
        <v>78</v>
      </c>
    </row>
    <row r="6" spans="1:26" x14ac:dyDescent="0.2">
      <c r="A6" s="3">
        <v>-2.7</v>
      </c>
      <c r="B6" s="3">
        <f t="shared" si="1"/>
        <v>0.99653302619695938</v>
      </c>
      <c r="C6" s="3">
        <f t="shared" si="0"/>
        <v>0.9999866542509841</v>
      </c>
      <c r="D6" s="3">
        <f t="shared" si="2"/>
        <v>1.0420934814422592E-2</v>
      </c>
      <c r="E6" s="3">
        <f t="shared" si="3"/>
        <v>5.8943067756539855E-5</v>
      </c>
      <c r="O6" s="3">
        <v>37</v>
      </c>
      <c r="P6" s="3">
        <v>88</v>
      </c>
    </row>
    <row r="7" spans="1:26" x14ac:dyDescent="0.2">
      <c r="A7" s="3">
        <v>-2.6</v>
      </c>
      <c r="B7" s="3">
        <f t="shared" si="1"/>
        <v>0.99533881197628127</v>
      </c>
      <c r="C7" s="3">
        <f t="shared" si="0"/>
        <v>0.99997934249308751</v>
      </c>
      <c r="D7" s="3">
        <f t="shared" si="2"/>
        <v>1.3582969233685613E-2</v>
      </c>
      <c r="E7" s="3">
        <f t="shared" si="3"/>
        <v>8.9261657177132928E-5</v>
      </c>
      <c r="O7" s="3">
        <v>50</v>
      </c>
      <c r="P7" s="3">
        <v>93</v>
      </c>
    </row>
    <row r="8" spans="1:26" x14ac:dyDescent="0.2">
      <c r="A8" s="3">
        <v>-2.5</v>
      </c>
      <c r="B8" s="3">
        <f t="shared" si="1"/>
        <v>0.99379033467422384</v>
      </c>
      <c r="C8" s="3">
        <f t="shared" si="0"/>
        <v>0.99996832875816688</v>
      </c>
      <c r="D8" s="3">
        <f t="shared" si="2"/>
        <v>1.752830049356854E-2</v>
      </c>
      <c r="E8" s="3">
        <f t="shared" si="3"/>
        <v>1.3383022576488537E-4</v>
      </c>
      <c r="O8" s="3">
        <v>73</v>
      </c>
      <c r="P8" s="3">
        <v>98</v>
      </c>
    </row>
    <row r="9" spans="1:26" x14ac:dyDescent="0.2">
      <c r="A9" s="3">
        <v>-2.4</v>
      </c>
      <c r="B9" s="3">
        <f t="shared" si="1"/>
        <v>0.99180246407540384</v>
      </c>
      <c r="C9" s="3">
        <f t="shared" si="0"/>
        <v>0.99995190365598241</v>
      </c>
      <c r="D9" s="3">
        <f t="shared" si="2"/>
        <v>2.2394530294842899E-2</v>
      </c>
      <c r="E9" s="3">
        <f t="shared" si="3"/>
        <v>1.9865547139277272E-4</v>
      </c>
      <c r="O9" s="3">
        <v>100</v>
      </c>
      <c r="P9" s="3">
        <v>100</v>
      </c>
    </row>
    <row r="10" spans="1:26" x14ac:dyDescent="0.2">
      <c r="A10" s="3">
        <v>-2.2999999999999998</v>
      </c>
      <c r="B10" s="3">
        <f t="shared" si="1"/>
        <v>0.98927588997832416</v>
      </c>
      <c r="C10" s="3">
        <f t="shared" si="0"/>
        <v>0.99992765195607491</v>
      </c>
      <c r="D10" s="3">
        <f t="shared" si="2"/>
        <v>2.8327037741601186E-2</v>
      </c>
      <c r="E10" s="3">
        <f t="shared" si="3"/>
        <v>2.9194692579146027E-4</v>
      </c>
    </row>
    <row r="11" spans="1:26" x14ac:dyDescent="0.2">
      <c r="A11" s="3">
        <v>-2.2000000000000002</v>
      </c>
      <c r="B11" s="3">
        <f t="shared" si="1"/>
        <v>0.98609655248650141</v>
      </c>
      <c r="C11" s="3">
        <f t="shared" si="0"/>
        <v>0.99989220026652259</v>
      </c>
      <c r="D11" s="3">
        <f t="shared" si="2"/>
        <v>3.5474592846231424E-2</v>
      </c>
      <c r="E11" s="3">
        <f t="shared" si="3"/>
        <v>4.2478027055075143E-4</v>
      </c>
      <c r="I11" s="35" t="s">
        <v>0</v>
      </c>
      <c r="J11" s="35" t="s">
        <v>1</v>
      </c>
    </row>
    <row r="12" spans="1:26" x14ac:dyDescent="0.2">
      <c r="A12" s="3">
        <v>-2.1</v>
      </c>
      <c r="B12" s="3">
        <f t="shared" si="1"/>
        <v>0.98213557943718344</v>
      </c>
      <c r="C12" s="3">
        <f t="shared" si="0"/>
        <v>0.99984089140984245</v>
      </c>
      <c r="D12" s="3">
        <f t="shared" si="2"/>
        <v>4.3983595980427191E-2</v>
      </c>
      <c r="E12" s="3">
        <f t="shared" si="3"/>
        <v>6.119019301137719E-4</v>
      </c>
      <c r="W12" s="4" t="s">
        <v>3</v>
      </c>
      <c r="X12" s="4" t="s">
        <v>4</v>
      </c>
      <c r="Y12" s="4" t="s">
        <v>5</v>
      </c>
      <c r="Z12" s="4" t="s">
        <v>2</v>
      </c>
    </row>
    <row r="13" spans="1:26" x14ac:dyDescent="0.2">
      <c r="A13" s="3">
        <v>-2</v>
      </c>
      <c r="B13" s="3">
        <f t="shared" si="1"/>
        <v>0.97724986805182079</v>
      </c>
      <c r="C13" s="3">
        <f t="shared" si="0"/>
        <v>0.99976737092096446</v>
      </c>
      <c r="D13" s="3">
        <f t="shared" si="2"/>
        <v>5.3990966513188063E-2</v>
      </c>
      <c r="E13" s="3">
        <f t="shared" si="3"/>
        <v>8.7268269504576015E-4</v>
      </c>
      <c r="H13" s="4"/>
      <c r="I13" s="4" t="s">
        <v>41</v>
      </c>
      <c r="J13" s="4" t="s">
        <v>42</v>
      </c>
      <c r="K13" s="4" t="s">
        <v>24</v>
      </c>
      <c r="L13" s="4" t="s">
        <v>25</v>
      </c>
      <c r="N13" s="4" t="s">
        <v>30</v>
      </c>
      <c r="O13" s="4" t="s">
        <v>31</v>
      </c>
      <c r="Q13" s="4" t="s">
        <v>6</v>
      </c>
      <c r="R13" s="4" t="s">
        <v>7</v>
      </c>
      <c r="S13" s="4" t="s">
        <v>32</v>
      </c>
      <c r="T13" s="4" t="s">
        <v>40</v>
      </c>
    </row>
    <row r="14" spans="1:26" x14ac:dyDescent="0.2">
      <c r="A14" s="3">
        <v>-1.9</v>
      </c>
      <c r="B14" s="3">
        <f t="shared" si="1"/>
        <v>0.97128344018399815</v>
      </c>
      <c r="C14" s="3">
        <f t="shared" si="0"/>
        <v>0.99966307073432314</v>
      </c>
      <c r="D14" s="3">
        <f t="shared" si="2"/>
        <v>6.5615814774676595E-2</v>
      </c>
      <c r="E14" s="3">
        <f t="shared" si="3"/>
        <v>1.2322191684730199E-3</v>
      </c>
      <c r="H14" s="29">
        <v>8</v>
      </c>
      <c r="I14" s="35">
        <f>O2*I$23</f>
        <v>4</v>
      </c>
      <c r="J14" s="35">
        <f>P2*J$23</f>
        <v>30</v>
      </c>
      <c r="K14" s="30">
        <f>I14/I$21</f>
        <v>0.02</v>
      </c>
      <c r="L14" s="30">
        <f>J14/J$21</f>
        <v>0.3</v>
      </c>
      <c r="N14" s="30">
        <f t="shared" ref="N14:O20" si="4">NORMSINV(K14)</f>
        <v>-2.0537489106318225</v>
      </c>
      <c r="O14" s="30">
        <f t="shared" si="4"/>
        <v>-0.52440051270804089</v>
      </c>
      <c r="Q14" s="31">
        <f t="shared" ref="Q14:Q20" si="5">O14-N14</f>
        <v>1.5293483979237816</v>
      </c>
      <c r="R14" s="31">
        <f t="shared" ref="R14:R20" si="6">-0.5*(O14+N14)</f>
        <v>1.2890747116699317</v>
      </c>
      <c r="S14" s="31">
        <f>EXP(R14*Q14)</f>
        <v>7.1810409028647824</v>
      </c>
      <c r="T14" s="31">
        <f>LN(S14)</f>
        <v>1.9714443450964707</v>
      </c>
      <c r="V14" s="1" t="s">
        <v>33</v>
      </c>
      <c r="W14" s="2">
        <f t="shared" ref="W14:W20" si="7">Q14/2+R14</f>
        <v>2.0537489106318225</v>
      </c>
      <c r="X14" s="2">
        <f t="shared" ref="X14:X20" si="8">Q14/2+R14</f>
        <v>2.0537489106318225</v>
      </c>
      <c r="Y14" s="4">
        <v>-0.05</v>
      </c>
      <c r="Z14" s="4">
        <v>0.63</v>
      </c>
    </row>
    <row r="15" spans="1:26" x14ac:dyDescent="0.2">
      <c r="A15" s="3">
        <v>-1.8</v>
      </c>
      <c r="B15" s="3">
        <f t="shared" si="1"/>
        <v>0.96406968088707423</v>
      </c>
      <c r="C15" s="3">
        <f t="shared" si="0"/>
        <v>0.99951657585761622</v>
      </c>
      <c r="D15" s="3">
        <f t="shared" si="2"/>
        <v>7.8950158300894149E-2</v>
      </c>
      <c r="E15" s="3">
        <f t="shared" si="3"/>
        <v>1.7225689390536812E-3</v>
      </c>
      <c r="H15" s="29">
        <v>7</v>
      </c>
      <c r="I15" s="35">
        <f t="shared" ref="I15:J21" si="9">O3*I$23</f>
        <v>12</v>
      </c>
      <c r="J15" s="35">
        <f t="shared" si="9"/>
        <v>47</v>
      </c>
      <c r="K15" s="30">
        <f t="shared" ref="K15:L21" si="10">I15/I$21</f>
        <v>0.06</v>
      </c>
      <c r="L15" s="30">
        <f t="shared" si="10"/>
        <v>0.47</v>
      </c>
      <c r="N15" s="30">
        <f t="shared" si="4"/>
        <v>-1.554773594596853</v>
      </c>
      <c r="O15" s="30">
        <f t="shared" si="4"/>
        <v>-7.5269862099829901E-2</v>
      </c>
      <c r="Q15" s="31">
        <f t="shared" si="5"/>
        <v>1.479503732497023</v>
      </c>
      <c r="R15" s="31">
        <f t="shared" si="6"/>
        <v>0.81502172834834152</v>
      </c>
      <c r="S15" s="31">
        <f t="shared" ref="S15:S20" si="11">EXP(R15*Q15)</f>
        <v>3.3395220206487499</v>
      </c>
      <c r="T15" s="31">
        <f t="shared" ref="T15:T20" si="12">LN(S15)</f>
        <v>1.2058276891575461</v>
      </c>
      <c r="V15" s="1" t="s">
        <v>34</v>
      </c>
      <c r="W15" s="2">
        <f t="shared" si="7"/>
        <v>1.554773594596853</v>
      </c>
      <c r="X15" s="2">
        <f t="shared" si="8"/>
        <v>1.554773594596853</v>
      </c>
      <c r="Y15" s="4">
        <v>-0.05</v>
      </c>
      <c r="Z15" s="4">
        <v>0.6</v>
      </c>
    </row>
    <row r="16" spans="1:26" x14ac:dyDescent="0.2">
      <c r="A16" s="3">
        <v>-1.7</v>
      </c>
      <c r="B16" s="3">
        <f t="shared" si="1"/>
        <v>0.95543453724145699</v>
      </c>
      <c r="C16" s="3">
        <f t="shared" si="0"/>
        <v>0.99931286206208414</v>
      </c>
      <c r="D16" s="3">
        <f t="shared" si="2"/>
        <v>9.4049077376886947E-2</v>
      </c>
      <c r="E16" s="3">
        <f t="shared" si="3"/>
        <v>2.3840882014648404E-3</v>
      </c>
      <c r="H16" s="29">
        <v>6</v>
      </c>
      <c r="I16" s="35">
        <f t="shared" si="9"/>
        <v>24</v>
      </c>
      <c r="J16" s="35">
        <f t="shared" si="9"/>
        <v>62</v>
      </c>
      <c r="K16" s="30">
        <f t="shared" si="10"/>
        <v>0.12</v>
      </c>
      <c r="L16" s="30">
        <f t="shared" si="10"/>
        <v>0.62</v>
      </c>
      <c r="N16" s="30">
        <f t="shared" si="4"/>
        <v>-1.1749867920660904</v>
      </c>
      <c r="O16" s="30">
        <f t="shared" si="4"/>
        <v>0.30548078809939727</v>
      </c>
      <c r="Q16" s="31">
        <f t="shared" si="5"/>
        <v>1.4804675801654876</v>
      </c>
      <c r="R16" s="31">
        <f t="shared" si="6"/>
        <v>0.43475300198334654</v>
      </c>
      <c r="S16" s="31">
        <f t="shared" si="11"/>
        <v>1.9033923181973798</v>
      </c>
      <c r="T16" s="31">
        <f t="shared" si="12"/>
        <v>0.64363772481596648</v>
      </c>
      <c r="V16" s="1" t="s">
        <v>35</v>
      </c>
      <c r="W16" s="2">
        <f t="shared" si="7"/>
        <v>1.1749867920660904</v>
      </c>
      <c r="X16" s="2">
        <f t="shared" si="8"/>
        <v>1.1749867920660904</v>
      </c>
      <c r="Y16" s="4">
        <v>-0.05</v>
      </c>
      <c r="Z16" s="4">
        <v>0.56999999999999995</v>
      </c>
    </row>
    <row r="17" spans="1:27" x14ac:dyDescent="0.2">
      <c r="A17" s="3">
        <v>-1.6</v>
      </c>
      <c r="B17" s="3">
        <f t="shared" si="1"/>
        <v>0.94520070830044201</v>
      </c>
      <c r="C17" s="3">
        <f t="shared" si="0"/>
        <v>0.99903239678678168</v>
      </c>
      <c r="D17" s="3">
        <f t="shared" si="2"/>
        <v>0.11092083467945554</v>
      </c>
      <c r="E17" s="3">
        <f t="shared" si="3"/>
        <v>3.2668190561999182E-3</v>
      </c>
      <c r="H17" s="29">
        <v>5</v>
      </c>
      <c r="I17" s="35">
        <f t="shared" si="9"/>
        <v>44</v>
      </c>
      <c r="J17" s="35">
        <f t="shared" si="9"/>
        <v>78</v>
      </c>
      <c r="K17" s="30">
        <f t="shared" si="10"/>
        <v>0.22</v>
      </c>
      <c r="L17" s="30">
        <f t="shared" si="10"/>
        <v>0.78</v>
      </c>
      <c r="N17" s="30">
        <f t="shared" si="4"/>
        <v>-0.77219321418868503</v>
      </c>
      <c r="O17" s="30">
        <f t="shared" si="4"/>
        <v>0.77219321418868503</v>
      </c>
      <c r="Q17" s="31">
        <f t="shared" si="5"/>
        <v>1.5443864283773701</v>
      </c>
      <c r="R17" s="31">
        <f t="shared" si="6"/>
        <v>0</v>
      </c>
      <c r="S17" s="31">
        <f t="shared" si="11"/>
        <v>1</v>
      </c>
      <c r="T17" s="31">
        <f t="shared" si="12"/>
        <v>0</v>
      </c>
      <c r="V17" s="1" t="s">
        <v>36</v>
      </c>
      <c r="W17" s="2">
        <f t="shared" si="7"/>
        <v>0.77219321418868503</v>
      </c>
      <c r="X17" s="2">
        <f t="shared" si="8"/>
        <v>0.77219321418868503</v>
      </c>
      <c r="Y17" s="4">
        <v>-0.05</v>
      </c>
      <c r="Z17" s="4">
        <v>0.54</v>
      </c>
    </row>
    <row r="18" spans="1:27" x14ac:dyDescent="0.2">
      <c r="A18" s="3">
        <v>-1.5</v>
      </c>
      <c r="B18" s="3">
        <f t="shared" si="1"/>
        <v>0.93319279873114191</v>
      </c>
      <c r="C18" s="3">
        <f t="shared" si="0"/>
        <v>0.9986501019683699</v>
      </c>
      <c r="D18" s="3">
        <f t="shared" si="2"/>
        <v>0.12951759566589174</v>
      </c>
      <c r="E18" s="3">
        <f t="shared" si="3"/>
        <v>4.4318484119380075E-3</v>
      </c>
      <c r="H18" s="29">
        <v>4</v>
      </c>
      <c r="I18" s="35">
        <f t="shared" si="9"/>
        <v>74</v>
      </c>
      <c r="J18" s="35">
        <f t="shared" si="9"/>
        <v>88</v>
      </c>
      <c r="K18" s="30">
        <f t="shared" si="10"/>
        <v>0.37</v>
      </c>
      <c r="L18" s="30">
        <f t="shared" si="10"/>
        <v>0.88</v>
      </c>
      <c r="N18" s="30">
        <f t="shared" si="4"/>
        <v>-0.33185334643681658</v>
      </c>
      <c r="O18" s="30">
        <f t="shared" si="4"/>
        <v>1.1749867920660904</v>
      </c>
      <c r="Q18" s="31">
        <f t="shared" si="5"/>
        <v>1.5068401385029069</v>
      </c>
      <c r="R18" s="31">
        <f t="shared" si="6"/>
        <v>-0.42156672281463692</v>
      </c>
      <c r="S18" s="31">
        <f t="shared" si="11"/>
        <v>0.52981167858955613</v>
      </c>
      <c r="T18" s="31">
        <f t="shared" si="12"/>
        <v>-0.63523365899422402</v>
      </c>
      <c r="V18" s="1" t="s">
        <v>37</v>
      </c>
      <c r="W18" s="2">
        <f t="shared" si="7"/>
        <v>0.33185334643681652</v>
      </c>
      <c r="X18" s="2">
        <f t="shared" si="8"/>
        <v>0.33185334643681652</v>
      </c>
      <c r="Y18" s="4">
        <v>-0.05</v>
      </c>
      <c r="Z18" s="4">
        <v>0.51</v>
      </c>
    </row>
    <row r="19" spans="1:27" x14ac:dyDescent="0.2">
      <c r="A19" s="3">
        <v>-1.4</v>
      </c>
      <c r="B19" s="3">
        <f t="shared" si="1"/>
        <v>0.91924334076622893</v>
      </c>
      <c r="C19" s="3">
        <f t="shared" si="0"/>
        <v>0.99813418669961596</v>
      </c>
      <c r="D19" s="3">
        <f t="shared" si="2"/>
        <v>0.14972746563574488</v>
      </c>
      <c r="E19" s="3">
        <f t="shared" si="3"/>
        <v>5.9525324197758538E-3</v>
      </c>
      <c r="H19" s="29">
        <v>3</v>
      </c>
      <c r="I19" s="35">
        <f t="shared" si="9"/>
        <v>100</v>
      </c>
      <c r="J19" s="35">
        <f t="shared" si="9"/>
        <v>93</v>
      </c>
      <c r="K19" s="30">
        <f t="shared" si="10"/>
        <v>0.5</v>
      </c>
      <c r="L19" s="30">
        <f t="shared" si="10"/>
        <v>0.93</v>
      </c>
      <c r="N19" s="30">
        <f t="shared" si="4"/>
        <v>0</v>
      </c>
      <c r="O19" s="30">
        <f t="shared" si="4"/>
        <v>1.4757910281791713</v>
      </c>
      <c r="Q19" s="31">
        <f t="shared" si="5"/>
        <v>1.4757910281791713</v>
      </c>
      <c r="R19" s="31">
        <f t="shared" si="6"/>
        <v>-0.73789551408958565</v>
      </c>
      <c r="S19" s="31">
        <f t="shared" si="11"/>
        <v>0.3365597510375069</v>
      </c>
      <c r="T19" s="31">
        <f t="shared" si="12"/>
        <v>-1.0889795794270678</v>
      </c>
      <c r="V19" s="1" t="s">
        <v>38</v>
      </c>
      <c r="W19" s="2">
        <f t="shared" si="7"/>
        <v>0</v>
      </c>
      <c r="X19" s="2">
        <f t="shared" si="8"/>
        <v>0</v>
      </c>
      <c r="Y19" s="4">
        <v>-0.05</v>
      </c>
      <c r="Z19" s="4">
        <v>0.48</v>
      </c>
    </row>
    <row r="20" spans="1:27" x14ac:dyDescent="0.2">
      <c r="A20" s="3">
        <v>-1.3</v>
      </c>
      <c r="B20" s="3">
        <f t="shared" si="1"/>
        <v>0.9031995154143897</v>
      </c>
      <c r="C20" s="3">
        <f t="shared" si="0"/>
        <v>0.99744486966957202</v>
      </c>
      <c r="D20" s="3">
        <f t="shared" si="2"/>
        <v>0.17136859204780736</v>
      </c>
      <c r="E20" s="3">
        <f t="shared" si="3"/>
        <v>7.9154515829799686E-3</v>
      </c>
      <c r="H20" s="29">
        <v>2</v>
      </c>
      <c r="I20" s="35">
        <f t="shared" si="9"/>
        <v>146</v>
      </c>
      <c r="J20" s="35">
        <f t="shared" si="9"/>
        <v>98</v>
      </c>
      <c r="K20" s="30">
        <f t="shared" si="10"/>
        <v>0.73</v>
      </c>
      <c r="L20" s="30">
        <f t="shared" si="10"/>
        <v>0.98</v>
      </c>
      <c r="N20" s="30">
        <f t="shared" si="4"/>
        <v>0.61281299101662734</v>
      </c>
      <c r="O20" s="30">
        <f t="shared" si="4"/>
        <v>2.0537489106318221</v>
      </c>
      <c r="Q20" s="31">
        <f t="shared" si="5"/>
        <v>1.4409359196151947</v>
      </c>
      <c r="R20" s="31">
        <f t="shared" si="6"/>
        <v>-1.3332809508242247</v>
      </c>
      <c r="S20" s="31">
        <f t="shared" si="11"/>
        <v>0.14643517894489122</v>
      </c>
      <c r="T20" s="31">
        <f t="shared" si="12"/>
        <v>-1.9211724129813255</v>
      </c>
      <c r="V20" s="1" t="s">
        <v>39</v>
      </c>
      <c r="W20" s="2">
        <f t="shared" si="7"/>
        <v>-0.61281299101662734</v>
      </c>
      <c r="X20" s="2">
        <f t="shared" si="8"/>
        <v>-0.61281299101662734</v>
      </c>
      <c r="Y20" s="4">
        <v>-0.05</v>
      </c>
      <c r="Z20" s="4">
        <v>0.45</v>
      </c>
    </row>
    <row r="21" spans="1:27" x14ac:dyDescent="0.2">
      <c r="A21" s="3">
        <v>-1.2</v>
      </c>
      <c r="B21" s="3">
        <f t="shared" si="1"/>
        <v>0.88493032977829178</v>
      </c>
      <c r="C21" s="3">
        <f t="shared" si="0"/>
        <v>0.99653302619695938</v>
      </c>
      <c r="D21" s="3">
        <f t="shared" si="2"/>
        <v>0.19418605498321295</v>
      </c>
      <c r="E21" s="3">
        <f t="shared" si="3"/>
        <v>1.0420934814422592E-2</v>
      </c>
      <c r="H21" s="29">
        <v>1</v>
      </c>
      <c r="I21" s="35">
        <f t="shared" si="9"/>
        <v>200</v>
      </c>
      <c r="J21" s="35">
        <f t="shared" si="9"/>
        <v>100</v>
      </c>
      <c r="K21" s="30">
        <f t="shared" si="10"/>
        <v>1</v>
      </c>
      <c r="L21" s="30">
        <f t="shared" si="10"/>
        <v>1</v>
      </c>
    </row>
    <row r="22" spans="1:27" x14ac:dyDescent="0.2">
      <c r="A22" s="3">
        <v>-1.1000000000000001</v>
      </c>
      <c r="B22" s="3">
        <f t="shared" si="1"/>
        <v>0.86433393905361733</v>
      </c>
      <c r="C22" s="3">
        <f t="shared" si="0"/>
        <v>0.99533881197628127</v>
      </c>
      <c r="D22" s="3">
        <f t="shared" si="2"/>
        <v>0.21785217703255053</v>
      </c>
      <c r="E22" s="3">
        <f t="shared" si="3"/>
        <v>1.3582969233685613E-2</v>
      </c>
      <c r="Q22" s="36"/>
    </row>
    <row r="23" spans="1:27" x14ac:dyDescent="0.2">
      <c r="A23" s="3">
        <v>-1</v>
      </c>
      <c r="B23" s="3">
        <f t="shared" si="1"/>
        <v>0.84134474606854304</v>
      </c>
      <c r="C23" s="3">
        <f t="shared" si="0"/>
        <v>0.99379033467422384</v>
      </c>
      <c r="D23" s="3">
        <f t="shared" si="2"/>
        <v>0.24197072451914337</v>
      </c>
      <c r="E23" s="3">
        <f t="shared" si="3"/>
        <v>1.752830049356854E-2</v>
      </c>
      <c r="H23" s="3" t="s">
        <v>48</v>
      </c>
      <c r="I23" s="4">
        <v>2</v>
      </c>
      <c r="J23" s="4">
        <v>1</v>
      </c>
    </row>
    <row r="24" spans="1:27" x14ac:dyDescent="0.2">
      <c r="A24" s="3">
        <v>-0.9</v>
      </c>
      <c r="B24" s="3">
        <f t="shared" si="1"/>
        <v>0.81593987465324047</v>
      </c>
      <c r="C24" s="3">
        <f t="shared" si="0"/>
        <v>0.99180246407540384</v>
      </c>
      <c r="D24" s="3">
        <f t="shared" si="2"/>
        <v>0.26608524989875482</v>
      </c>
      <c r="E24" s="3">
        <f t="shared" si="3"/>
        <v>2.2394530294842899E-2</v>
      </c>
      <c r="W24" s="4"/>
      <c r="X24" s="4" t="s">
        <v>25</v>
      </c>
      <c r="Y24" s="4" t="s">
        <v>44</v>
      </c>
      <c r="Z24" s="4" t="s">
        <v>45</v>
      </c>
      <c r="AA24" s="4" t="s">
        <v>24</v>
      </c>
    </row>
    <row r="25" spans="1:27" x14ac:dyDescent="0.2">
      <c r="A25" s="3">
        <v>-0.8</v>
      </c>
      <c r="B25" s="3">
        <f t="shared" si="1"/>
        <v>0.78814460141660336</v>
      </c>
      <c r="C25" s="3">
        <f t="shared" si="0"/>
        <v>0.98927588997832416</v>
      </c>
      <c r="D25" s="3">
        <f t="shared" si="2"/>
        <v>0.28969155276148273</v>
      </c>
      <c r="E25" s="3">
        <f t="shared" si="3"/>
        <v>2.8327037741601186E-2</v>
      </c>
      <c r="W25" s="4" t="s">
        <v>43</v>
      </c>
      <c r="X25" s="4">
        <v>100</v>
      </c>
      <c r="Y25" s="4">
        <v>20</v>
      </c>
      <c r="Z25" s="4">
        <v>20</v>
      </c>
      <c r="AA25" s="4">
        <v>1000</v>
      </c>
    </row>
    <row r="26" spans="1:27" x14ac:dyDescent="0.2">
      <c r="A26" s="3">
        <v>-0.7</v>
      </c>
      <c r="B26" s="3">
        <f t="shared" si="1"/>
        <v>0.75803634777692697</v>
      </c>
      <c r="C26" s="3">
        <f t="shared" si="0"/>
        <v>0.98609655248650141</v>
      </c>
      <c r="D26" s="3">
        <f t="shared" si="2"/>
        <v>0.31225393336676127</v>
      </c>
      <c r="E26" s="3">
        <f t="shared" si="3"/>
        <v>3.5474592846231424E-2</v>
      </c>
    </row>
    <row r="27" spans="1:27" x14ac:dyDescent="0.2">
      <c r="A27" s="3">
        <v>-0.6</v>
      </c>
      <c r="B27" s="3">
        <f t="shared" si="1"/>
        <v>0.72574688224992645</v>
      </c>
      <c r="C27" s="3">
        <f t="shared" si="0"/>
        <v>0.98213557943718344</v>
      </c>
      <c r="D27" s="3">
        <f t="shared" si="2"/>
        <v>0.33322460289179967</v>
      </c>
      <c r="E27" s="3">
        <f t="shared" si="3"/>
        <v>4.3983595980427191E-2</v>
      </c>
      <c r="G27" s="8"/>
      <c r="X27" s="3" t="s">
        <v>46</v>
      </c>
      <c r="Y27" s="4">
        <f>I21/J21</f>
        <v>2</v>
      </c>
    </row>
    <row r="28" spans="1:27" x14ac:dyDescent="0.2">
      <c r="A28" s="3">
        <v>-0.5</v>
      </c>
      <c r="B28" s="3">
        <f t="shared" si="1"/>
        <v>0.69146246127401312</v>
      </c>
      <c r="C28" s="3">
        <f t="shared" si="0"/>
        <v>0.97724986805182079</v>
      </c>
      <c r="D28" s="3">
        <f t="shared" si="2"/>
        <v>0.35206532676429952</v>
      </c>
      <c r="E28" s="3">
        <f t="shared" si="3"/>
        <v>5.3990966513188063E-2</v>
      </c>
      <c r="X28" s="3" t="s">
        <v>43</v>
      </c>
      <c r="Y28" s="31">
        <f>(Z25+AA25)/(X25+Y25)</f>
        <v>8.5</v>
      </c>
    </row>
    <row r="29" spans="1:27" ht="15.75" x14ac:dyDescent="0.25">
      <c r="A29" s="3">
        <v>-0.4</v>
      </c>
      <c r="B29" s="3">
        <f t="shared" si="1"/>
        <v>0.65542174161032429</v>
      </c>
      <c r="C29" s="3">
        <f t="shared" si="0"/>
        <v>0.97128344018399815</v>
      </c>
      <c r="D29" s="3">
        <f t="shared" si="2"/>
        <v>0.36827014030332333</v>
      </c>
      <c r="E29" s="3">
        <f t="shared" si="3"/>
        <v>6.5615814774676595E-2</v>
      </c>
      <c r="X29" s="37" t="s">
        <v>47</v>
      </c>
      <c r="Y29" s="38">
        <f>Y27*Y28</f>
        <v>17</v>
      </c>
    </row>
    <row r="30" spans="1:27" x14ac:dyDescent="0.2">
      <c r="A30" s="3">
        <v>-0.3</v>
      </c>
      <c r="B30" s="3">
        <f t="shared" si="1"/>
        <v>0.61791142218895267</v>
      </c>
      <c r="C30" s="3">
        <f t="shared" si="0"/>
        <v>0.96406968088707423</v>
      </c>
      <c r="D30" s="3">
        <f t="shared" si="2"/>
        <v>0.38138781546052414</v>
      </c>
      <c r="E30" s="3">
        <f t="shared" si="3"/>
        <v>7.8950158300894149E-2</v>
      </c>
      <c r="X30" s="4" t="s">
        <v>7</v>
      </c>
      <c r="Y30" s="31">
        <f>LN(Y29)/AVERAGE(Q14:Q20)</f>
        <v>1.8965262723063872</v>
      </c>
    </row>
    <row r="31" spans="1:27" x14ac:dyDescent="0.2">
      <c r="A31" s="3">
        <v>-0.2</v>
      </c>
      <c r="B31" s="3">
        <f t="shared" si="1"/>
        <v>0.57925970943910299</v>
      </c>
      <c r="C31" s="3">
        <f t="shared" si="0"/>
        <v>0.95543453724145699</v>
      </c>
      <c r="D31" s="3">
        <f t="shared" si="2"/>
        <v>0.39104269397545588</v>
      </c>
      <c r="E31" s="3">
        <f t="shared" si="3"/>
        <v>9.4049077376886947E-2</v>
      </c>
    </row>
    <row r="32" spans="1:27" x14ac:dyDescent="0.2">
      <c r="A32" s="3">
        <v>-0.1</v>
      </c>
      <c r="B32" s="3">
        <f t="shared" si="1"/>
        <v>0.53982783727702899</v>
      </c>
      <c r="C32" s="3">
        <f t="shared" si="0"/>
        <v>0.94520070830044201</v>
      </c>
      <c r="D32" s="3">
        <f t="shared" si="2"/>
        <v>0.39695254747701181</v>
      </c>
      <c r="E32" s="3">
        <f t="shared" si="3"/>
        <v>0.11092083467945554</v>
      </c>
    </row>
    <row r="33" spans="1:5" x14ac:dyDescent="0.2">
      <c r="A33" s="3">
        <v>0</v>
      </c>
      <c r="B33" s="3">
        <f t="shared" si="1"/>
        <v>0.5</v>
      </c>
      <c r="C33" s="3">
        <f t="shared" si="0"/>
        <v>0.93319279873114191</v>
      </c>
      <c r="D33" s="3">
        <f t="shared" si="2"/>
        <v>0.3989422804014327</v>
      </c>
      <c r="E33" s="3">
        <f t="shared" si="3"/>
        <v>0.12951759566589174</v>
      </c>
    </row>
    <row r="34" spans="1:5" x14ac:dyDescent="0.2">
      <c r="A34" s="3">
        <v>0.1</v>
      </c>
      <c r="B34" s="3">
        <f t="shared" si="1"/>
        <v>0.46017216272297101</v>
      </c>
      <c r="C34" s="3">
        <f t="shared" si="0"/>
        <v>0.91924334076622893</v>
      </c>
      <c r="D34" s="3">
        <f t="shared" si="2"/>
        <v>0.39695254747701181</v>
      </c>
      <c r="E34" s="3">
        <f t="shared" si="3"/>
        <v>0.14972746563574488</v>
      </c>
    </row>
    <row r="35" spans="1:5" x14ac:dyDescent="0.2">
      <c r="A35" s="3">
        <v>0.2</v>
      </c>
      <c r="B35" s="3">
        <f t="shared" si="1"/>
        <v>0.42074029056089701</v>
      </c>
      <c r="C35" s="3">
        <f t="shared" ref="C35:C66" si="13">1-NORMDIST(A35,$L$3,$L$4,1)</f>
        <v>0.9031995154143897</v>
      </c>
      <c r="D35" s="3">
        <f t="shared" si="2"/>
        <v>0.39104269397545588</v>
      </c>
      <c r="E35" s="3">
        <f t="shared" si="3"/>
        <v>0.17136859204780736</v>
      </c>
    </row>
    <row r="36" spans="1:5" x14ac:dyDescent="0.2">
      <c r="A36" s="3">
        <v>0.3</v>
      </c>
      <c r="B36" s="3">
        <f t="shared" si="1"/>
        <v>0.38208857781104733</v>
      </c>
      <c r="C36" s="3">
        <f t="shared" si="13"/>
        <v>0.88493032977829178</v>
      </c>
      <c r="D36" s="3">
        <f t="shared" si="2"/>
        <v>0.38138781546052414</v>
      </c>
      <c r="E36" s="3">
        <f t="shared" si="3"/>
        <v>0.19418605498321295</v>
      </c>
    </row>
    <row r="37" spans="1:5" x14ac:dyDescent="0.2">
      <c r="A37" s="3">
        <v>0.4</v>
      </c>
      <c r="B37" s="3">
        <f t="shared" si="1"/>
        <v>0.34457825838967571</v>
      </c>
      <c r="C37" s="3">
        <f t="shared" si="13"/>
        <v>0.86433393905361733</v>
      </c>
      <c r="D37" s="3">
        <f t="shared" si="2"/>
        <v>0.36827014030332333</v>
      </c>
      <c r="E37" s="3">
        <f t="shared" si="3"/>
        <v>0.21785217703255053</v>
      </c>
    </row>
    <row r="38" spans="1:5" x14ac:dyDescent="0.2">
      <c r="A38" s="3">
        <v>0.5</v>
      </c>
      <c r="B38" s="3">
        <f t="shared" si="1"/>
        <v>0.30853753872598688</v>
      </c>
      <c r="C38" s="3">
        <f t="shared" si="13"/>
        <v>0.84134474606854304</v>
      </c>
      <c r="D38" s="3">
        <f t="shared" si="2"/>
        <v>0.35206532676429952</v>
      </c>
      <c r="E38" s="3">
        <f t="shared" si="3"/>
        <v>0.24197072451914337</v>
      </c>
    </row>
    <row r="39" spans="1:5" x14ac:dyDescent="0.2">
      <c r="A39" s="3">
        <v>0.6</v>
      </c>
      <c r="B39" s="3">
        <f t="shared" si="1"/>
        <v>0.27425311775007355</v>
      </c>
      <c r="C39" s="3">
        <f t="shared" si="13"/>
        <v>0.81593987465324047</v>
      </c>
      <c r="D39" s="3">
        <f t="shared" si="2"/>
        <v>0.33322460289179967</v>
      </c>
      <c r="E39" s="3">
        <f t="shared" si="3"/>
        <v>0.26608524989875482</v>
      </c>
    </row>
    <row r="40" spans="1:5" x14ac:dyDescent="0.2">
      <c r="A40" s="3">
        <v>0.7</v>
      </c>
      <c r="B40" s="3">
        <f t="shared" si="1"/>
        <v>0.24196365222307303</v>
      </c>
      <c r="C40" s="3">
        <f t="shared" si="13"/>
        <v>0.78814460141660336</v>
      </c>
      <c r="D40" s="3">
        <f t="shared" si="2"/>
        <v>0.31225393336676127</v>
      </c>
      <c r="E40" s="3">
        <f t="shared" si="3"/>
        <v>0.28969155276148273</v>
      </c>
    </row>
    <row r="41" spans="1:5" x14ac:dyDescent="0.2">
      <c r="A41" s="3">
        <v>0.8</v>
      </c>
      <c r="B41" s="3">
        <f t="shared" si="1"/>
        <v>0.21185539858339664</v>
      </c>
      <c r="C41" s="3">
        <f t="shared" si="13"/>
        <v>0.75803634777692697</v>
      </c>
      <c r="D41" s="3">
        <f t="shared" si="2"/>
        <v>0.28969155276148273</v>
      </c>
      <c r="E41" s="3">
        <f t="shared" si="3"/>
        <v>0.31225393336676127</v>
      </c>
    </row>
    <row r="42" spans="1:5" x14ac:dyDescent="0.2">
      <c r="A42" s="3">
        <v>0.9</v>
      </c>
      <c r="B42" s="3">
        <f t="shared" si="1"/>
        <v>0.18406012534675953</v>
      </c>
      <c r="C42" s="3">
        <f t="shared" si="13"/>
        <v>0.72574688224992645</v>
      </c>
      <c r="D42" s="3">
        <f t="shared" si="2"/>
        <v>0.26608524989875482</v>
      </c>
      <c r="E42" s="3">
        <f t="shared" si="3"/>
        <v>0.33322460289179967</v>
      </c>
    </row>
    <row r="43" spans="1:5" x14ac:dyDescent="0.2">
      <c r="A43" s="3">
        <v>1</v>
      </c>
      <c r="B43" s="3">
        <f t="shared" si="1"/>
        <v>0.15865525393145696</v>
      </c>
      <c r="C43" s="3">
        <f t="shared" si="13"/>
        <v>0.69146246127401312</v>
      </c>
      <c r="D43" s="3">
        <f t="shared" si="2"/>
        <v>0.24197072451914337</v>
      </c>
      <c r="E43" s="3">
        <f t="shared" si="3"/>
        <v>0.35206532676429952</v>
      </c>
    </row>
    <row r="44" spans="1:5" x14ac:dyDescent="0.2">
      <c r="A44" s="3">
        <v>1.1000000000000001</v>
      </c>
      <c r="B44" s="3">
        <f t="shared" si="1"/>
        <v>0.13566606094638267</v>
      </c>
      <c r="C44" s="3">
        <f t="shared" si="13"/>
        <v>0.65542174161032418</v>
      </c>
      <c r="D44" s="3">
        <f t="shared" si="2"/>
        <v>0.21785217703255053</v>
      </c>
      <c r="E44" s="3">
        <f t="shared" si="3"/>
        <v>0.36827014030332339</v>
      </c>
    </row>
    <row r="45" spans="1:5" x14ac:dyDescent="0.2">
      <c r="A45" s="3">
        <v>1.2</v>
      </c>
      <c r="B45" s="3">
        <f t="shared" si="1"/>
        <v>0.11506967022170822</v>
      </c>
      <c r="C45" s="3">
        <f t="shared" si="13"/>
        <v>0.61791142218895267</v>
      </c>
      <c r="D45" s="3">
        <f t="shared" si="2"/>
        <v>0.19418605498321295</v>
      </c>
      <c r="E45" s="3">
        <f t="shared" si="3"/>
        <v>0.38138781546052408</v>
      </c>
    </row>
    <row r="46" spans="1:5" x14ac:dyDescent="0.2">
      <c r="A46" s="3">
        <v>1.3</v>
      </c>
      <c r="B46" s="3">
        <f t="shared" si="1"/>
        <v>9.6800484585610302E-2</v>
      </c>
      <c r="C46" s="3">
        <f t="shared" si="13"/>
        <v>0.57925970943910299</v>
      </c>
      <c r="D46" s="3">
        <f t="shared" si="2"/>
        <v>0.17136859204780736</v>
      </c>
      <c r="E46" s="3">
        <f t="shared" si="3"/>
        <v>0.39104269397545594</v>
      </c>
    </row>
    <row r="47" spans="1:5" x14ac:dyDescent="0.2">
      <c r="A47" s="3">
        <v>1.4</v>
      </c>
      <c r="B47" s="3">
        <f t="shared" si="1"/>
        <v>8.0756659233771066E-2</v>
      </c>
      <c r="C47" s="3">
        <f t="shared" si="13"/>
        <v>0.5398278372770291</v>
      </c>
      <c r="D47" s="3">
        <f t="shared" si="2"/>
        <v>0.14972746563574488</v>
      </c>
      <c r="E47" s="3">
        <f t="shared" si="3"/>
        <v>0.39695254747701181</v>
      </c>
    </row>
    <row r="48" spans="1:5" x14ac:dyDescent="0.2">
      <c r="A48" s="3">
        <v>1.5</v>
      </c>
      <c r="B48" s="3">
        <f t="shared" si="1"/>
        <v>6.6807201268858085E-2</v>
      </c>
      <c r="C48" s="3">
        <f t="shared" si="13"/>
        <v>0.5</v>
      </c>
      <c r="D48" s="3">
        <f t="shared" si="2"/>
        <v>0.12951759566589174</v>
      </c>
      <c r="E48" s="3">
        <f t="shared" si="3"/>
        <v>0.3989422804014327</v>
      </c>
    </row>
    <row r="49" spans="1:7" x14ac:dyDescent="0.2">
      <c r="A49" s="3">
        <v>1.6</v>
      </c>
      <c r="B49" s="3">
        <f t="shared" si="1"/>
        <v>5.4799291699557995E-2</v>
      </c>
      <c r="C49" s="3">
        <f t="shared" si="13"/>
        <v>0.4601721627229709</v>
      </c>
      <c r="D49" s="3">
        <f t="shared" si="2"/>
        <v>0.11092083467945554</v>
      </c>
      <c r="E49" s="3">
        <f t="shared" si="3"/>
        <v>0.39695254747701181</v>
      </c>
    </row>
    <row r="50" spans="1:7" x14ac:dyDescent="0.2">
      <c r="A50" s="3">
        <v>1.7</v>
      </c>
      <c r="B50" s="3">
        <f t="shared" si="1"/>
        <v>4.4565462758543006E-2</v>
      </c>
      <c r="C50" s="3">
        <f t="shared" si="13"/>
        <v>0.42074029056089701</v>
      </c>
      <c r="D50" s="3">
        <f t="shared" si="2"/>
        <v>9.4049077376886947E-2</v>
      </c>
      <c r="E50" s="3">
        <f t="shared" si="3"/>
        <v>0.39104269397545594</v>
      </c>
    </row>
    <row r="51" spans="1:7" x14ac:dyDescent="0.2">
      <c r="A51" s="3">
        <v>1.8</v>
      </c>
      <c r="B51" s="3">
        <f t="shared" si="1"/>
        <v>3.5930319112925768E-2</v>
      </c>
      <c r="C51" s="3">
        <f t="shared" si="13"/>
        <v>0.38208857781104733</v>
      </c>
      <c r="D51" s="3">
        <f t="shared" si="2"/>
        <v>7.8950158300894149E-2</v>
      </c>
      <c r="E51" s="3">
        <f t="shared" si="3"/>
        <v>0.38138781546052408</v>
      </c>
    </row>
    <row r="52" spans="1:7" x14ac:dyDescent="0.2">
      <c r="A52" s="3">
        <v>1.9</v>
      </c>
      <c r="B52" s="3">
        <f t="shared" si="1"/>
        <v>2.8716559816001852E-2</v>
      </c>
      <c r="C52" s="3">
        <f t="shared" si="13"/>
        <v>0.34457825838967582</v>
      </c>
      <c r="D52" s="3">
        <f t="shared" si="2"/>
        <v>6.5615814774676595E-2</v>
      </c>
      <c r="E52" s="3">
        <f t="shared" si="3"/>
        <v>0.36827014030332339</v>
      </c>
      <c r="G52" s="4"/>
    </row>
    <row r="53" spans="1:7" x14ac:dyDescent="0.2">
      <c r="A53" s="3">
        <v>2</v>
      </c>
      <c r="B53" s="3">
        <f t="shared" si="1"/>
        <v>2.2750131948179209E-2</v>
      </c>
      <c r="C53" s="3">
        <f t="shared" si="13"/>
        <v>0.30853753872598688</v>
      </c>
      <c r="D53" s="3">
        <f t="shared" si="2"/>
        <v>5.3990966513188063E-2</v>
      </c>
      <c r="E53" s="3">
        <f t="shared" si="3"/>
        <v>0.35206532676429952</v>
      </c>
      <c r="G53" s="29"/>
    </row>
    <row r="54" spans="1:7" x14ac:dyDescent="0.2">
      <c r="A54" s="3">
        <v>2.1</v>
      </c>
      <c r="B54" s="3">
        <f t="shared" si="1"/>
        <v>1.7864420562816563E-2</v>
      </c>
      <c r="C54" s="3">
        <f t="shared" si="13"/>
        <v>0.27425311775007355</v>
      </c>
      <c r="D54" s="3">
        <f t="shared" si="2"/>
        <v>4.3983595980427191E-2</v>
      </c>
      <c r="E54" s="3">
        <f t="shared" si="3"/>
        <v>0.33322460289179967</v>
      </c>
      <c r="G54" s="29"/>
    </row>
    <row r="55" spans="1:7" x14ac:dyDescent="0.2">
      <c r="A55" s="3">
        <v>2.2000000000000002</v>
      </c>
      <c r="B55" s="3">
        <f t="shared" si="1"/>
        <v>1.390344751349859E-2</v>
      </c>
      <c r="C55" s="3">
        <f t="shared" si="13"/>
        <v>0.24196365222307303</v>
      </c>
      <c r="D55" s="3">
        <f t="shared" si="2"/>
        <v>3.5474592846231424E-2</v>
      </c>
      <c r="E55" s="3">
        <f t="shared" si="3"/>
        <v>0.31225393336676122</v>
      </c>
      <c r="G55" s="29"/>
    </row>
    <row r="56" spans="1:7" x14ac:dyDescent="0.2">
      <c r="A56" s="3">
        <v>2.2999999999999998</v>
      </c>
      <c r="B56" s="3">
        <f t="shared" si="1"/>
        <v>1.0724110021675837E-2</v>
      </c>
      <c r="C56" s="3">
        <f t="shared" si="13"/>
        <v>0.21185539858339675</v>
      </c>
      <c r="D56" s="3">
        <f t="shared" si="2"/>
        <v>2.8327037741601186E-2</v>
      </c>
      <c r="E56" s="3">
        <f t="shared" si="3"/>
        <v>0.28969155276148278</v>
      </c>
      <c r="G56" s="29"/>
    </row>
    <row r="57" spans="1:7" x14ac:dyDescent="0.2">
      <c r="A57" s="3">
        <v>2.4</v>
      </c>
      <c r="B57" s="3">
        <f t="shared" si="1"/>
        <v>8.1975359245961554E-3</v>
      </c>
      <c r="C57" s="3">
        <f t="shared" si="13"/>
        <v>0.18406012534675953</v>
      </c>
      <c r="D57" s="3">
        <f t="shared" si="2"/>
        <v>2.2394530294842899E-2</v>
      </c>
      <c r="E57" s="3">
        <f t="shared" si="3"/>
        <v>0.26608524989875487</v>
      </c>
      <c r="G57" s="29"/>
    </row>
    <row r="58" spans="1:7" x14ac:dyDescent="0.2">
      <c r="A58" s="3">
        <v>2.5000000000000102</v>
      </c>
      <c r="B58" s="3">
        <f t="shared" si="1"/>
        <v>6.2096653257759371E-3</v>
      </c>
      <c r="C58" s="3">
        <f t="shared" si="13"/>
        <v>0.15865525393145452</v>
      </c>
      <c r="D58" s="3">
        <f t="shared" si="2"/>
        <v>1.7528300493568086E-2</v>
      </c>
      <c r="E58" s="3">
        <f t="shared" si="3"/>
        <v>0.2419707245191409</v>
      </c>
      <c r="G58" s="29"/>
    </row>
    <row r="59" spans="1:7" x14ac:dyDescent="0.2">
      <c r="A59" s="3">
        <v>2.6</v>
      </c>
      <c r="B59" s="3">
        <f t="shared" si="1"/>
        <v>4.661188023718732E-3</v>
      </c>
      <c r="C59" s="3">
        <f t="shared" si="13"/>
        <v>0.13566606094638267</v>
      </c>
      <c r="D59" s="3">
        <f t="shared" si="2"/>
        <v>1.3582969233685613E-2</v>
      </c>
      <c r="E59" s="3">
        <f t="shared" si="3"/>
        <v>0.21785217703255053</v>
      </c>
      <c r="G59" s="29"/>
    </row>
    <row r="60" spans="1:7" x14ac:dyDescent="0.2">
      <c r="A60" s="3">
        <v>2.7</v>
      </c>
      <c r="B60" s="3">
        <f t="shared" si="1"/>
        <v>3.4669738030406183E-3</v>
      </c>
      <c r="C60" s="3">
        <f t="shared" si="13"/>
        <v>0.11506967022170822</v>
      </c>
      <c r="D60" s="3">
        <f t="shared" si="2"/>
        <v>1.0420934814422592E-2</v>
      </c>
      <c r="E60" s="3">
        <f t="shared" si="3"/>
        <v>0.19418605498321292</v>
      </c>
    </row>
    <row r="61" spans="1:7" x14ac:dyDescent="0.2">
      <c r="A61" s="3">
        <v>2.80000000000001</v>
      </c>
      <c r="B61" s="3">
        <f t="shared" si="1"/>
        <v>2.5551303304278683E-3</v>
      </c>
      <c r="C61" s="3">
        <f t="shared" si="13"/>
        <v>9.6800484585608526E-2</v>
      </c>
      <c r="D61" s="3">
        <f t="shared" si="2"/>
        <v>7.915451582979743E-3</v>
      </c>
      <c r="E61" s="3">
        <f t="shared" si="3"/>
        <v>0.17136859204780513</v>
      </c>
    </row>
    <row r="62" spans="1:7" x14ac:dyDescent="0.2">
      <c r="A62" s="3">
        <v>2.9000000000000101</v>
      </c>
      <c r="B62" s="3">
        <f t="shared" si="1"/>
        <v>1.8658133003839339E-3</v>
      </c>
      <c r="C62" s="3">
        <f t="shared" si="13"/>
        <v>8.0756659233769512E-2</v>
      </c>
      <c r="D62" s="3">
        <f t="shared" si="2"/>
        <v>5.9525324197756795E-3</v>
      </c>
      <c r="E62" s="3">
        <f t="shared" si="3"/>
        <v>0.14972746563574274</v>
      </c>
    </row>
    <row r="63" spans="1:7" x14ac:dyDescent="0.2">
      <c r="A63" s="3">
        <v>3.0000000000000102</v>
      </c>
      <c r="B63" s="3">
        <f t="shared" si="1"/>
        <v>1.3498980316301035E-3</v>
      </c>
      <c r="C63" s="3">
        <f t="shared" si="13"/>
        <v>6.6807201268856753E-2</v>
      </c>
      <c r="D63" s="3">
        <f t="shared" si="2"/>
        <v>4.431848411937874E-3</v>
      </c>
      <c r="E63" s="3">
        <f t="shared" si="3"/>
        <v>0.12951759566588975</v>
      </c>
    </row>
    <row r="64" spans="1:7" x14ac:dyDescent="0.2">
      <c r="A64" s="3">
        <v>3.1</v>
      </c>
      <c r="B64" s="3">
        <f t="shared" si="1"/>
        <v>9.6760321321831544E-4</v>
      </c>
      <c r="C64" s="3">
        <f t="shared" si="13"/>
        <v>5.4799291699557995E-2</v>
      </c>
      <c r="D64" s="3">
        <f t="shared" si="2"/>
        <v>3.2668190561999182E-3</v>
      </c>
      <c r="E64" s="3">
        <f t="shared" si="3"/>
        <v>0.11092083467945554</v>
      </c>
    </row>
    <row r="65" spans="1:14" x14ac:dyDescent="0.2">
      <c r="A65" s="3">
        <v>3.2000000000000099</v>
      </c>
      <c r="B65" s="3">
        <f t="shared" si="1"/>
        <v>6.8713793791586042E-4</v>
      </c>
      <c r="C65" s="3">
        <f t="shared" si="13"/>
        <v>4.4565462758542118E-2</v>
      </c>
      <c r="D65" s="3">
        <f t="shared" si="2"/>
        <v>2.3840882014647662E-3</v>
      </c>
      <c r="E65" s="3">
        <f t="shared" si="3"/>
        <v>9.4049077376885337E-2</v>
      </c>
    </row>
    <row r="66" spans="1:14" x14ac:dyDescent="0.2">
      <c r="A66" s="3">
        <v>3.30000000000001</v>
      </c>
      <c r="B66" s="3">
        <f t="shared" si="1"/>
        <v>4.8342414238378151E-4</v>
      </c>
      <c r="C66" s="3">
        <f t="shared" si="13"/>
        <v>3.5930319112924991E-2</v>
      </c>
      <c r="D66" s="3">
        <f t="shared" si="2"/>
        <v>1.7225689390536229E-3</v>
      </c>
      <c r="E66" s="3">
        <f t="shared" si="3"/>
        <v>7.8950158300892734E-2</v>
      </c>
    </row>
    <row r="67" spans="1:14" x14ac:dyDescent="0.2">
      <c r="A67" s="3">
        <v>3.4000000000000101</v>
      </c>
      <c r="B67" s="3">
        <f t="shared" si="1"/>
        <v>3.3692926567685522E-4</v>
      </c>
      <c r="C67" s="3">
        <f t="shared" ref="C67:C103" si="14">1-NORMDIST(A67,$L$3,$L$4,1)</f>
        <v>2.8716559816001075E-2</v>
      </c>
      <c r="D67" s="3">
        <f t="shared" si="2"/>
        <v>1.2322191684729772E-3</v>
      </c>
      <c r="E67" s="3">
        <f t="shared" si="3"/>
        <v>6.5615814774675332E-2</v>
      </c>
    </row>
    <row r="68" spans="1:14" x14ac:dyDescent="0.2">
      <c r="A68" s="3">
        <v>3.5000000000000102</v>
      </c>
      <c r="B68" s="3">
        <f t="shared" ref="B68:B103" si="15">1-NORMDIST(A68,0,1,1)</f>
        <v>2.3262907903554009E-4</v>
      </c>
      <c r="C68" s="3">
        <f t="shared" si="14"/>
        <v>2.2750131948178653E-2</v>
      </c>
      <c r="D68" s="3">
        <f t="shared" ref="D68:D103" si="16">NORMDIST(A68, 0,1,0)</f>
        <v>8.7268269504572915E-4</v>
      </c>
      <c r="E68" s="3">
        <f t="shared" ref="E68:E103" si="17">NORMDIST(A68,$L$3,$L$4,0)</f>
        <v>5.3990966513186953E-2</v>
      </c>
    </row>
    <row r="69" spans="1:14" x14ac:dyDescent="0.2">
      <c r="A69" s="3">
        <v>3.6000000000000099</v>
      </c>
      <c r="B69" s="3">
        <f t="shared" si="15"/>
        <v>1.5910859015755285E-4</v>
      </c>
      <c r="C69" s="3">
        <f t="shared" si="14"/>
        <v>1.7864420562816119E-2</v>
      </c>
      <c r="D69" s="3">
        <f t="shared" si="16"/>
        <v>6.1190193011375076E-4</v>
      </c>
      <c r="E69" s="3">
        <f t="shared" si="17"/>
        <v>4.3983595980426296E-2</v>
      </c>
    </row>
    <row r="70" spans="1:14" x14ac:dyDescent="0.2">
      <c r="A70" s="3">
        <v>3.7000000000000099</v>
      </c>
      <c r="B70" s="3">
        <f t="shared" si="15"/>
        <v>1.0779973347740945E-4</v>
      </c>
      <c r="C70" s="3">
        <f t="shared" si="14"/>
        <v>1.3903447513498257E-2</v>
      </c>
      <c r="D70" s="3">
        <f t="shared" si="16"/>
        <v>4.2478027055073593E-4</v>
      </c>
      <c r="E70" s="3">
        <f t="shared" si="17"/>
        <v>3.5474592846230668E-2</v>
      </c>
    </row>
    <row r="71" spans="1:14" x14ac:dyDescent="0.2">
      <c r="A71" s="3">
        <v>3.80000000000001</v>
      </c>
      <c r="B71" s="3">
        <f t="shared" si="15"/>
        <v>7.2348043925085648E-5</v>
      </c>
      <c r="C71" s="3">
        <f t="shared" si="14"/>
        <v>1.0724110021675504E-2</v>
      </c>
      <c r="D71" s="3">
        <f t="shared" si="16"/>
        <v>2.919469257914491E-4</v>
      </c>
      <c r="E71" s="3">
        <f t="shared" si="17"/>
        <v>2.8327037741600516E-2</v>
      </c>
    </row>
    <row r="72" spans="1:14" x14ac:dyDescent="0.2">
      <c r="A72" s="3">
        <v>3.9000000000000101</v>
      </c>
      <c r="B72" s="3">
        <f t="shared" si="15"/>
        <v>4.8096344017589665E-5</v>
      </c>
      <c r="C72" s="3">
        <f t="shared" si="14"/>
        <v>8.1975359245959334E-3</v>
      </c>
      <c r="D72" s="3">
        <f t="shared" si="16"/>
        <v>1.9865547139276475E-4</v>
      </c>
      <c r="E72" s="3">
        <f t="shared" si="17"/>
        <v>2.2394530294842355E-2</v>
      </c>
    </row>
    <row r="73" spans="1:14" x14ac:dyDescent="0.2">
      <c r="A73" s="3">
        <v>4.0000000000000098</v>
      </c>
      <c r="B73" s="3">
        <f t="shared" si="15"/>
        <v>3.1671241833119979E-5</v>
      </c>
      <c r="C73" s="3">
        <f t="shared" si="14"/>
        <v>6.2096653257759371E-3</v>
      </c>
      <c r="D73" s="3">
        <f t="shared" si="16"/>
        <v>1.3383022576488014E-4</v>
      </c>
      <c r="E73" s="3">
        <f t="shared" si="17"/>
        <v>1.752830049356811E-2</v>
      </c>
    </row>
    <row r="74" spans="1:14" x14ac:dyDescent="0.2">
      <c r="A74" s="3">
        <v>4.1000000000000103</v>
      </c>
      <c r="B74" s="3">
        <f t="shared" si="15"/>
        <v>2.0657506912491463E-5</v>
      </c>
      <c r="C74" s="3">
        <f t="shared" si="14"/>
        <v>4.661188023718621E-3</v>
      </c>
      <c r="D74" s="3">
        <f t="shared" si="16"/>
        <v>8.926165717712912E-5</v>
      </c>
      <c r="E74" s="3">
        <f t="shared" si="17"/>
        <v>1.358296923368525E-2</v>
      </c>
    </row>
    <row r="75" spans="1:14" x14ac:dyDescent="0.2">
      <c r="A75" s="3">
        <v>4.2000000000000099</v>
      </c>
      <c r="B75" s="3">
        <f t="shared" si="15"/>
        <v>1.3345749015902797E-5</v>
      </c>
      <c r="C75" s="3">
        <f t="shared" si="14"/>
        <v>3.4669738030405073E-3</v>
      </c>
      <c r="D75" s="3">
        <f t="shared" si="16"/>
        <v>5.8943067756537443E-5</v>
      </c>
      <c r="E75" s="3">
        <f t="shared" si="17"/>
        <v>1.0420934814422318E-2</v>
      </c>
    </row>
    <row r="76" spans="1:14" x14ac:dyDescent="0.2">
      <c r="A76" s="3">
        <v>4.3000000000000096</v>
      </c>
      <c r="B76" s="3">
        <f t="shared" si="15"/>
        <v>8.5399054710055822E-6</v>
      </c>
      <c r="C76" s="3">
        <f t="shared" si="14"/>
        <v>2.5551303304278683E-3</v>
      </c>
      <c r="D76" s="3">
        <f t="shared" si="16"/>
        <v>3.853519674208549E-5</v>
      </c>
      <c r="E76" s="3">
        <f t="shared" si="17"/>
        <v>7.91545158297975E-3</v>
      </c>
    </row>
    <row r="77" spans="1:14" x14ac:dyDescent="0.2">
      <c r="A77" s="3">
        <v>4.4000000000000101</v>
      </c>
      <c r="B77" s="3">
        <f t="shared" si="15"/>
        <v>5.4125439077346016E-6</v>
      </c>
      <c r="C77" s="3">
        <f t="shared" si="14"/>
        <v>1.8658133003839339E-3</v>
      </c>
      <c r="D77" s="3">
        <f t="shared" si="16"/>
        <v>2.4942471290052468E-5</v>
      </c>
      <c r="E77" s="3">
        <f t="shared" si="17"/>
        <v>5.9525324197756795E-3</v>
      </c>
      <c r="N77" s="7"/>
    </row>
    <row r="78" spans="1:14" x14ac:dyDescent="0.2">
      <c r="A78" s="3">
        <v>4.5000000000000098</v>
      </c>
      <c r="B78" s="3">
        <f t="shared" si="15"/>
        <v>3.3976731247387093E-6</v>
      </c>
      <c r="C78" s="3">
        <f t="shared" si="14"/>
        <v>1.3498980316301035E-3</v>
      </c>
      <c r="D78" s="3">
        <f t="shared" si="16"/>
        <v>1.5983741106904766E-5</v>
      </c>
      <c r="E78" s="3">
        <f t="shared" si="17"/>
        <v>4.4318484119378783E-3</v>
      </c>
      <c r="N78" s="7"/>
    </row>
    <row r="79" spans="1:14" x14ac:dyDescent="0.2">
      <c r="A79" s="3">
        <v>4.6000000000000103</v>
      </c>
      <c r="B79" s="3">
        <f t="shared" si="15"/>
        <v>2.1124547024964357E-6</v>
      </c>
      <c r="C79" s="3">
        <f t="shared" si="14"/>
        <v>9.6760321321831544E-4</v>
      </c>
      <c r="D79" s="3">
        <f t="shared" si="16"/>
        <v>1.0140852065486255E-5</v>
      </c>
      <c r="E79" s="3">
        <f t="shared" si="17"/>
        <v>3.2668190561998172E-3</v>
      </c>
      <c r="N79" s="7"/>
    </row>
    <row r="80" spans="1:14" x14ac:dyDescent="0.2">
      <c r="A80" s="3">
        <v>4.7000000000000099</v>
      </c>
      <c r="B80" s="3">
        <f t="shared" si="15"/>
        <v>1.3008074538634062E-6</v>
      </c>
      <c r="C80" s="3">
        <f t="shared" si="14"/>
        <v>6.8713793791586042E-4</v>
      </c>
      <c r="D80" s="3">
        <f t="shared" si="16"/>
        <v>6.369825178866807E-6</v>
      </c>
      <c r="E80" s="3">
        <f t="shared" si="17"/>
        <v>2.3840882014647662E-3</v>
      </c>
    </row>
    <row r="81" spans="1:14" x14ac:dyDescent="0.2">
      <c r="A81" s="3">
        <v>4.8000000000000096</v>
      </c>
      <c r="B81" s="3">
        <f t="shared" si="15"/>
        <v>7.9332815194899098E-7</v>
      </c>
      <c r="C81" s="3">
        <f t="shared" si="14"/>
        <v>4.8342414238378151E-4</v>
      </c>
      <c r="D81" s="3">
        <f t="shared" si="16"/>
        <v>3.9612990910318923E-6</v>
      </c>
      <c r="E81" s="3">
        <f t="shared" si="17"/>
        <v>1.7225689390536262E-3</v>
      </c>
      <c r="N81" s="7"/>
    </row>
    <row r="82" spans="1:14" x14ac:dyDescent="0.2">
      <c r="A82" s="3">
        <v>4.9000000000000101</v>
      </c>
      <c r="B82" s="3">
        <f t="shared" si="15"/>
        <v>4.7918327661378157E-7</v>
      </c>
      <c r="C82" s="3">
        <f t="shared" si="14"/>
        <v>3.3692926567685522E-4</v>
      </c>
      <c r="D82" s="3">
        <f t="shared" si="16"/>
        <v>2.4389607458932395E-6</v>
      </c>
      <c r="E82" s="3">
        <f t="shared" si="17"/>
        <v>1.2322191684729772E-3</v>
      </c>
    </row>
    <row r="83" spans="1:14" x14ac:dyDescent="0.2">
      <c r="A83" s="3">
        <v>5.0000000000000098</v>
      </c>
      <c r="B83" s="3">
        <f t="shared" si="15"/>
        <v>2.8665157192353519E-7</v>
      </c>
      <c r="C83" s="3">
        <f t="shared" si="14"/>
        <v>2.3262907903554009E-4</v>
      </c>
      <c r="D83" s="3">
        <f t="shared" si="16"/>
        <v>1.4867195147342238E-6</v>
      </c>
      <c r="E83" s="3">
        <f t="shared" si="17"/>
        <v>8.7268269504573066E-4</v>
      </c>
    </row>
    <row r="84" spans="1:14" x14ac:dyDescent="0.2">
      <c r="A84" s="3">
        <v>5.1000000000000103</v>
      </c>
      <c r="B84" s="3">
        <f t="shared" si="15"/>
        <v>1.698267406702314E-7</v>
      </c>
      <c r="C84" s="3">
        <f t="shared" si="14"/>
        <v>1.5910859015755285E-4</v>
      </c>
      <c r="D84" s="3">
        <f t="shared" si="16"/>
        <v>8.9724351623828588E-7</v>
      </c>
      <c r="E84" s="3">
        <f t="shared" si="17"/>
        <v>6.1190193011374967E-4</v>
      </c>
    </row>
    <row r="85" spans="1:14" x14ac:dyDescent="0.2">
      <c r="A85" s="3">
        <v>5.2000000000000099</v>
      </c>
      <c r="B85" s="3">
        <f t="shared" si="15"/>
        <v>9.9644263173992442E-8</v>
      </c>
      <c r="C85" s="3">
        <f t="shared" si="14"/>
        <v>1.0779973347740945E-4</v>
      </c>
      <c r="D85" s="3">
        <f t="shared" si="16"/>
        <v>5.3610353446973477E-7</v>
      </c>
      <c r="E85" s="3">
        <f t="shared" si="17"/>
        <v>4.2478027055073593E-4</v>
      </c>
    </row>
    <row r="86" spans="1:14" x14ac:dyDescent="0.2">
      <c r="A86" s="3">
        <v>5.3000000000000096</v>
      </c>
      <c r="B86" s="3">
        <f t="shared" si="15"/>
        <v>5.7901340388966105E-8</v>
      </c>
      <c r="C86" s="3">
        <f t="shared" si="14"/>
        <v>7.2348043925085648E-5</v>
      </c>
      <c r="D86" s="3">
        <f t="shared" si="16"/>
        <v>3.1713492167158123E-7</v>
      </c>
      <c r="E86" s="3">
        <f t="shared" si="17"/>
        <v>2.9194692579144965E-4</v>
      </c>
    </row>
    <row r="87" spans="1:14" x14ac:dyDescent="0.2">
      <c r="A87" s="3">
        <v>5.4000000000000101</v>
      </c>
      <c r="B87" s="3">
        <f t="shared" si="15"/>
        <v>3.3320448511453549E-8</v>
      </c>
      <c r="C87" s="3">
        <f t="shared" si="14"/>
        <v>4.8096344017589665E-5</v>
      </c>
      <c r="D87" s="3">
        <f t="shared" si="16"/>
        <v>1.8573618445551907E-7</v>
      </c>
      <c r="E87" s="3">
        <f t="shared" si="17"/>
        <v>1.9865547139276475E-4</v>
      </c>
    </row>
    <row r="88" spans="1:14" x14ac:dyDescent="0.2">
      <c r="A88" s="3">
        <v>5.5000000000000098</v>
      </c>
      <c r="B88" s="3">
        <f t="shared" si="15"/>
        <v>1.8989562478033406E-8</v>
      </c>
      <c r="C88" s="3">
        <f t="shared" si="14"/>
        <v>3.1671241833119979E-5</v>
      </c>
      <c r="D88" s="3">
        <f t="shared" si="16"/>
        <v>1.0769760042542703E-7</v>
      </c>
      <c r="E88" s="3">
        <f t="shared" si="17"/>
        <v>1.3383022576488014E-4</v>
      </c>
    </row>
    <row r="89" spans="1:14" x14ac:dyDescent="0.2">
      <c r="A89" s="3">
        <v>5.6000000000000103</v>
      </c>
      <c r="B89" s="3">
        <f t="shared" si="15"/>
        <v>1.0717590259723409E-8</v>
      </c>
      <c r="C89" s="3">
        <f t="shared" si="14"/>
        <v>2.0657506912491463E-5</v>
      </c>
      <c r="D89" s="3">
        <f t="shared" si="16"/>
        <v>6.1826205001654827E-8</v>
      </c>
      <c r="E89" s="3">
        <f t="shared" si="17"/>
        <v>8.926165717712912E-5</v>
      </c>
    </row>
    <row r="90" spans="1:14" x14ac:dyDescent="0.2">
      <c r="A90" s="3">
        <v>5.7000000000000099</v>
      </c>
      <c r="B90" s="3">
        <f t="shared" si="15"/>
        <v>5.9903714211273495E-9</v>
      </c>
      <c r="C90" s="3">
        <f t="shared" si="14"/>
        <v>1.3345749015902797E-5</v>
      </c>
      <c r="D90" s="3">
        <f t="shared" si="16"/>
        <v>3.5139550948202342E-8</v>
      </c>
      <c r="E90" s="3">
        <f t="shared" si="17"/>
        <v>5.8943067756537443E-5</v>
      </c>
    </row>
    <row r="91" spans="1:14" x14ac:dyDescent="0.2">
      <c r="A91" s="3">
        <v>5.8000000000000096</v>
      </c>
      <c r="B91" s="3">
        <f t="shared" si="15"/>
        <v>3.3157460110899706E-9</v>
      </c>
      <c r="C91" s="3">
        <f t="shared" si="14"/>
        <v>8.5399054710055822E-6</v>
      </c>
      <c r="D91" s="3">
        <f t="shared" si="16"/>
        <v>1.9773196406243547E-8</v>
      </c>
      <c r="E91" s="3">
        <f t="shared" si="17"/>
        <v>3.853519674208549E-5</v>
      </c>
    </row>
    <row r="92" spans="1:14" x14ac:dyDescent="0.2">
      <c r="A92" s="3">
        <v>5.9000000000000101</v>
      </c>
      <c r="B92" s="3">
        <f t="shared" si="15"/>
        <v>1.8175078109194942E-9</v>
      </c>
      <c r="C92" s="3">
        <f t="shared" si="14"/>
        <v>5.4125439077346016E-6</v>
      </c>
      <c r="D92" s="3">
        <f t="shared" si="16"/>
        <v>1.1015763624681683E-8</v>
      </c>
      <c r="E92" s="3">
        <f t="shared" si="17"/>
        <v>2.4942471290052468E-5</v>
      </c>
    </row>
    <row r="93" spans="1:14" x14ac:dyDescent="0.2">
      <c r="A93" s="3">
        <v>6.0000000000000098</v>
      </c>
      <c r="B93" s="3">
        <f t="shared" si="15"/>
        <v>9.8658770042447941E-10</v>
      </c>
      <c r="C93" s="3">
        <f t="shared" si="14"/>
        <v>3.3976731247387093E-6</v>
      </c>
      <c r="D93" s="3">
        <f t="shared" si="16"/>
        <v>6.0758828498229403E-9</v>
      </c>
      <c r="E93" s="3">
        <f t="shared" si="17"/>
        <v>1.5983741106904766E-5</v>
      </c>
    </row>
    <row r="94" spans="1:14" x14ac:dyDescent="0.2">
      <c r="A94" s="3">
        <v>6.1000000000000103</v>
      </c>
      <c r="B94" s="3">
        <f t="shared" si="15"/>
        <v>5.3034232561088857E-10</v>
      </c>
      <c r="C94" s="3">
        <f t="shared" si="14"/>
        <v>2.1124547024964357E-6</v>
      </c>
      <c r="D94" s="3">
        <f t="shared" si="16"/>
        <v>3.3178842435470812E-9</v>
      </c>
      <c r="E94" s="3">
        <f t="shared" si="17"/>
        <v>1.0140852065486255E-5</v>
      </c>
    </row>
    <row r="95" spans="1:14" x14ac:dyDescent="0.2">
      <c r="A95" s="3">
        <v>6.2000000000000099</v>
      </c>
      <c r="B95" s="3">
        <f t="shared" si="15"/>
        <v>2.8231583737436949E-10</v>
      </c>
      <c r="C95" s="3">
        <f t="shared" si="14"/>
        <v>1.3008074538634062E-6</v>
      </c>
      <c r="D95" s="3">
        <f t="shared" si="16"/>
        <v>1.7937839079639713E-9</v>
      </c>
      <c r="E95" s="3">
        <f t="shared" si="17"/>
        <v>6.369825178866807E-6</v>
      </c>
    </row>
    <row r="96" spans="1:14" x14ac:dyDescent="0.2">
      <c r="A96" s="3">
        <v>6.3000000000000096</v>
      </c>
      <c r="B96" s="3">
        <f t="shared" si="15"/>
        <v>1.488228429380456E-10</v>
      </c>
      <c r="C96" s="3">
        <f t="shared" si="14"/>
        <v>7.9332815194899098E-7</v>
      </c>
      <c r="D96" s="3">
        <f t="shared" si="16"/>
        <v>9.6014333703117552E-10</v>
      </c>
      <c r="E96" s="3">
        <f t="shared" si="17"/>
        <v>3.9612990910318923E-6</v>
      </c>
    </row>
    <row r="97" spans="1:5" x14ac:dyDescent="0.2">
      <c r="A97" s="3">
        <v>6.4000000000000101</v>
      </c>
      <c r="B97" s="3">
        <f t="shared" si="15"/>
        <v>7.7688522281960104E-11</v>
      </c>
      <c r="C97" s="3">
        <f t="shared" si="14"/>
        <v>4.7918327661378157E-7</v>
      </c>
      <c r="D97" s="3">
        <f t="shared" si="16"/>
        <v>5.0881402816447307E-10</v>
      </c>
      <c r="E97" s="3">
        <f t="shared" si="17"/>
        <v>2.4389607458932395E-6</v>
      </c>
    </row>
    <row r="98" spans="1:5" x14ac:dyDescent="0.2">
      <c r="A98" s="3">
        <v>6.5000000000000098</v>
      </c>
      <c r="B98" s="3">
        <f t="shared" si="15"/>
        <v>4.0159986447463325E-11</v>
      </c>
      <c r="C98" s="3">
        <f t="shared" si="14"/>
        <v>2.8665157192353519E-7</v>
      </c>
      <c r="D98" s="3">
        <f t="shared" si="16"/>
        <v>2.6695566147626813E-10</v>
      </c>
      <c r="E98" s="3">
        <f t="shared" si="17"/>
        <v>1.4867195147342238E-6</v>
      </c>
    </row>
    <row r="99" spans="1:5" x14ac:dyDescent="0.2">
      <c r="A99" s="3">
        <v>6.6000000000000103</v>
      </c>
      <c r="B99" s="3">
        <f t="shared" si="15"/>
        <v>2.0557888724681561E-11</v>
      </c>
      <c r="C99" s="3">
        <f t="shared" si="14"/>
        <v>1.698267406702314E-7</v>
      </c>
      <c r="D99" s="3">
        <f t="shared" si="16"/>
        <v>1.3866799941652187E-10</v>
      </c>
      <c r="E99" s="3">
        <f t="shared" si="17"/>
        <v>8.9724351623828588E-7</v>
      </c>
    </row>
    <row r="100" spans="1:5" x14ac:dyDescent="0.2">
      <c r="A100" s="3">
        <v>6.7000000000000099</v>
      </c>
      <c r="B100" s="3">
        <f t="shared" si="15"/>
        <v>1.0420997398341569E-11</v>
      </c>
      <c r="C100" s="3">
        <f t="shared" si="14"/>
        <v>9.9644263173992442E-8</v>
      </c>
      <c r="D100" s="3">
        <f t="shared" si="16"/>
        <v>7.1313281239955943E-11</v>
      </c>
      <c r="E100" s="3">
        <f t="shared" si="17"/>
        <v>5.3610353446973477E-7</v>
      </c>
    </row>
    <row r="101" spans="1:5" x14ac:dyDescent="0.2">
      <c r="A101" s="3">
        <v>6.8000000000000096</v>
      </c>
      <c r="B101" s="3">
        <f t="shared" si="15"/>
        <v>5.2309268028238876E-12</v>
      </c>
      <c r="C101" s="3">
        <f t="shared" si="14"/>
        <v>5.7901340388966105E-8</v>
      </c>
      <c r="D101" s="3">
        <f t="shared" si="16"/>
        <v>3.6309615017915555E-11</v>
      </c>
      <c r="E101" s="3">
        <f t="shared" si="17"/>
        <v>3.1713492167158123E-7</v>
      </c>
    </row>
    <row r="102" spans="1:5" x14ac:dyDescent="0.2">
      <c r="A102" s="3">
        <v>6.9000000000000101</v>
      </c>
      <c r="B102" s="3">
        <f t="shared" si="15"/>
        <v>2.6001423236721166E-12</v>
      </c>
      <c r="C102" s="3">
        <f t="shared" si="14"/>
        <v>3.3320448511453549E-8</v>
      </c>
      <c r="D102" s="3">
        <f t="shared" si="16"/>
        <v>1.8303322170154479E-11</v>
      </c>
      <c r="E102" s="3">
        <f t="shared" si="17"/>
        <v>1.8573618445551907E-7</v>
      </c>
    </row>
    <row r="103" spans="1:5" x14ac:dyDescent="0.2">
      <c r="A103" s="3">
        <v>7</v>
      </c>
      <c r="B103" s="3">
        <f t="shared" si="15"/>
        <v>1.2798651027878805E-12</v>
      </c>
      <c r="C103" s="3">
        <f t="shared" si="14"/>
        <v>1.8989562478033406E-8</v>
      </c>
      <c r="D103" s="3">
        <f t="shared" si="16"/>
        <v>9.1347204083645936E-12</v>
      </c>
      <c r="E103" s="3">
        <f t="shared" si="17"/>
        <v>1.0769760042543276E-7</v>
      </c>
    </row>
  </sheetData>
  <pageMargins left="0.75" right="0.75" top="1" bottom="1" header="0.5" footer="0.5"/>
  <pageSetup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7172" r:id="rId4">
          <objectPr defaultSize="0" r:id="rId5">
            <anchor moveWithCells="1">
              <from>
                <xdr:col>15</xdr:col>
                <xdr:colOff>600075</xdr:colOff>
                <xdr:row>23</xdr:row>
                <xdr:rowOff>9525</xdr:rowOff>
              </from>
              <to>
                <xdr:col>21</xdr:col>
                <xdr:colOff>361950</xdr:colOff>
                <xdr:row>26</xdr:row>
                <xdr:rowOff>28575</xdr:rowOff>
              </to>
            </anchor>
          </objectPr>
        </oleObject>
      </mc:Choice>
      <mc:Fallback>
        <oleObject progId="Word.Document.12" shapeId="717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2AFC</vt:lpstr>
      <vt:lpstr>SDT ROC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Wixtedlab</dc:creator>
  <cp:lastModifiedBy>John Wixted</cp:lastModifiedBy>
  <dcterms:created xsi:type="dcterms:W3CDTF">2012-10-29T20:04:16Z</dcterms:created>
  <dcterms:modified xsi:type="dcterms:W3CDTF">2014-11-04T23:34:41Z</dcterms:modified>
</cp:coreProperties>
</file>