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020" yWindow="360" windowWidth="14340" windowHeight="7845" activeTab="1"/>
  </bookViews>
  <sheets>
    <sheet name="SDT Distributions" sheetId="8" r:id="rId1"/>
    <sheet name="SDT ROC" sheetId="9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9" l="1"/>
  <c r="Q29" i="9" s="1"/>
  <c r="M37" i="9"/>
  <c r="P28" i="9"/>
  <c r="S28" i="9" s="1"/>
  <c r="H30" i="9" s="1"/>
  <c r="J30" i="9" s="1"/>
  <c r="P29" i="9"/>
  <c r="P30" i="9" s="1"/>
  <c r="N37" i="9"/>
  <c r="F6" i="9"/>
  <c r="C103" i="9" s="1"/>
  <c r="F7" i="9"/>
  <c r="C102" i="9" s="1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T28" i="9"/>
  <c r="G30" i="9" s="1"/>
  <c r="I30" i="9" s="1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J2" i="8"/>
  <c r="C103" i="8" s="1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P31" i="9" l="1"/>
  <c r="S30" i="9"/>
  <c r="H32" i="9" s="1"/>
  <c r="J32" i="9" s="1"/>
  <c r="Q30" i="9"/>
  <c r="T29" i="9"/>
  <c r="G31" i="9" s="1"/>
  <c r="I31" i="9" s="1"/>
  <c r="C4" i="9"/>
  <c r="C6" i="9"/>
  <c r="C8" i="9"/>
  <c r="C10" i="9"/>
  <c r="C12" i="9"/>
  <c r="C14" i="9"/>
  <c r="C16" i="9"/>
  <c r="C18" i="9"/>
  <c r="C20" i="9"/>
  <c r="C22" i="9"/>
  <c r="C24" i="9"/>
  <c r="C26" i="9"/>
  <c r="C28" i="9"/>
  <c r="C30" i="9"/>
  <c r="C32" i="9"/>
  <c r="C34" i="9"/>
  <c r="C36" i="9"/>
  <c r="C38" i="9"/>
  <c r="C40" i="9"/>
  <c r="C42" i="9"/>
  <c r="C44" i="9"/>
  <c r="C46" i="9"/>
  <c r="C48" i="9"/>
  <c r="C50" i="9"/>
  <c r="C52" i="9"/>
  <c r="S29" i="9"/>
  <c r="H31" i="9" s="1"/>
  <c r="J31" i="9" s="1"/>
  <c r="C59" i="9"/>
  <c r="C61" i="9"/>
  <c r="C63" i="9"/>
  <c r="C65" i="9"/>
  <c r="C67" i="9"/>
  <c r="C69" i="9"/>
  <c r="C71" i="9"/>
  <c r="C73" i="9"/>
  <c r="C75" i="9"/>
  <c r="C77" i="9"/>
  <c r="C79" i="9"/>
  <c r="C81" i="9"/>
  <c r="C83" i="9"/>
  <c r="C85" i="9"/>
  <c r="C87" i="9"/>
  <c r="C89" i="9"/>
  <c r="C91" i="9"/>
  <c r="C93" i="9"/>
  <c r="C95" i="9"/>
  <c r="C97" i="9"/>
  <c r="C99" i="9"/>
  <c r="C101" i="9"/>
  <c r="C3" i="9"/>
  <c r="C5" i="9"/>
  <c r="C7" i="9"/>
  <c r="C9" i="9"/>
  <c r="C11" i="9"/>
  <c r="C13" i="9"/>
  <c r="C15" i="9"/>
  <c r="C17" i="9"/>
  <c r="C19" i="9"/>
  <c r="C21" i="9"/>
  <c r="C23" i="9"/>
  <c r="C25" i="9"/>
  <c r="C27" i="9"/>
  <c r="C29" i="9"/>
  <c r="C31" i="9"/>
  <c r="C33" i="9"/>
  <c r="C35" i="9"/>
  <c r="C37" i="9"/>
  <c r="C39" i="9"/>
  <c r="C41" i="9"/>
  <c r="C43" i="9"/>
  <c r="C45" i="9"/>
  <c r="C47" i="9"/>
  <c r="C49" i="9"/>
  <c r="C51" i="9"/>
  <c r="C53" i="9"/>
  <c r="C54" i="9"/>
  <c r="C55" i="9"/>
  <c r="C56" i="9"/>
  <c r="C57" i="9"/>
  <c r="C58" i="9"/>
  <c r="C60" i="9"/>
  <c r="C62" i="9"/>
  <c r="C64" i="9"/>
  <c r="C66" i="9"/>
  <c r="C68" i="9"/>
  <c r="C70" i="9"/>
  <c r="C72" i="9"/>
  <c r="C74" i="9"/>
  <c r="C76" i="9"/>
  <c r="C78" i="9"/>
  <c r="C80" i="9"/>
  <c r="C82" i="9"/>
  <c r="C84" i="9"/>
  <c r="C86" i="9"/>
  <c r="C88" i="9"/>
  <c r="C90" i="9"/>
  <c r="C92" i="9"/>
  <c r="C94" i="9"/>
  <c r="C96" i="9"/>
  <c r="C98" i="9"/>
  <c r="C100" i="9"/>
  <c r="C4" i="8"/>
  <c r="C20" i="8"/>
  <c r="C36" i="8"/>
  <c r="C44" i="8"/>
  <c r="C56" i="8"/>
  <c r="C72" i="8"/>
  <c r="C76" i="8"/>
  <c r="C80" i="8"/>
  <c r="C84" i="8"/>
  <c r="C88" i="8"/>
  <c r="C92" i="8"/>
  <c r="C96" i="8"/>
  <c r="C100" i="8"/>
  <c r="C5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61" i="8"/>
  <c r="C65" i="8"/>
  <c r="C69" i="8"/>
  <c r="C73" i="8"/>
  <c r="C77" i="8"/>
  <c r="C81" i="8"/>
  <c r="C85" i="8"/>
  <c r="C89" i="8"/>
  <c r="C93" i="8"/>
  <c r="C97" i="8"/>
  <c r="C101" i="8"/>
  <c r="C12" i="8"/>
  <c r="C28" i="8"/>
  <c r="C48" i="8"/>
  <c r="C64" i="8"/>
  <c r="C6" i="8"/>
  <c r="C14" i="8"/>
  <c r="C22" i="8"/>
  <c r="C26" i="8"/>
  <c r="C30" i="8"/>
  <c r="C38" i="8"/>
  <c r="C42" i="8"/>
  <c r="C46" i="8"/>
  <c r="C50" i="8"/>
  <c r="C54" i="8"/>
  <c r="C58" i="8"/>
  <c r="C62" i="8"/>
  <c r="C70" i="8"/>
  <c r="C74" i="8"/>
  <c r="C78" i="8"/>
  <c r="C82" i="8"/>
  <c r="C86" i="8"/>
  <c r="C90" i="8"/>
  <c r="C94" i="8"/>
  <c r="C98" i="8"/>
  <c r="C102" i="8"/>
  <c r="C16" i="8"/>
  <c r="C32" i="8"/>
  <c r="C52" i="8"/>
  <c r="C68" i="8"/>
  <c r="C10" i="8"/>
  <c r="C18" i="8"/>
  <c r="C34" i="8"/>
  <c r="C66" i="8"/>
  <c r="C8" i="8"/>
  <c r="C24" i="8"/>
  <c r="C40" i="8"/>
  <c r="C60" i="8"/>
  <c r="C3" i="8"/>
  <c r="C7" i="8"/>
  <c r="C11" i="8"/>
  <c r="C15" i="8"/>
  <c r="C19" i="8"/>
  <c r="C23" i="8"/>
  <c r="C27" i="8"/>
  <c r="C31" i="8"/>
  <c r="C35" i="8"/>
  <c r="C39" i="8"/>
  <c r="C43" i="8"/>
  <c r="C47" i="8"/>
  <c r="C51" i="8"/>
  <c r="C55" i="8"/>
  <c r="C59" i="8"/>
  <c r="C63" i="8"/>
  <c r="C67" i="8"/>
  <c r="C71" i="8"/>
  <c r="C75" i="8"/>
  <c r="C79" i="8"/>
  <c r="C83" i="8"/>
  <c r="C87" i="8"/>
  <c r="C91" i="8"/>
  <c r="C95" i="8"/>
  <c r="C99" i="8"/>
  <c r="Q31" i="9" l="1"/>
  <c r="T30" i="9"/>
  <c r="G32" i="9" s="1"/>
  <c r="I32" i="9" s="1"/>
  <c r="P32" i="9"/>
  <c r="S31" i="9"/>
  <c r="H33" i="9" s="1"/>
  <c r="J33" i="9" s="1"/>
  <c r="T31" i="9" l="1"/>
  <c r="G33" i="9" s="1"/>
  <c r="I33" i="9" s="1"/>
  <c r="Q32" i="9"/>
  <c r="S32" i="9"/>
  <c r="H34" i="9" s="1"/>
  <c r="J34" i="9" s="1"/>
  <c r="P33" i="9"/>
  <c r="Q33" i="9" l="1"/>
  <c r="T32" i="9"/>
  <c r="G34" i="9" s="1"/>
  <c r="I34" i="9" s="1"/>
  <c r="P34" i="9"/>
  <c r="S33" i="9"/>
  <c r="H35" i="9" s="1"/>
  <c r="J35" i="9" s="1"/>
  <c r="P35" i="9" l="1"/>
  <c r="S35" i="9" s="1"/>
  <c r="H37" i="9" s="1"/>
  <c r="S34" i="9"/>
  <c r="H36" i="9" s="1"/>
  <c r="J36" i="9" s="1"/>
  <c r="T33" i="9"/>
  <c r="G35" i="9" s="1"/>
  <c r="I35" i="9" s="1"/>
  <c r="Q34" i="9"/>
  <c r="Q35" i="9" l="1"/>
  <c r="T35" i="9" s="1"/>
  <c r="G37" i="9" s="1"/>
  <c r="T34" i="9"/>
  <c r="G36" i="9" s="1"/>
  <c r="I36" i="9" s="1"/>
  <c r="N78" i="9" l="1"/>
  <c r="N77" i="9"/>
  <c r="N79" i="9" s="1"/>
  <c r="N81" i="9" s="1"/>
</calcChain>
</file>

<file path=xl/comments1.xml><?xml version="1.0" encoding="utf-8"?>
<comments xmlns="http://schemas.openxmlformats.org/spreadsheetml/2006/main">
  <authors>
    <author>jwixted</author>
  </authors>
  <commentList>
    <comment ref="G2" authorId="0">
      <text>
        <r>
          <rPr>
            <b/>
            <sz val="8"/>
            <color indexed="81"/>
            <rFont val="Tahoma"/>
            <family val="2"/>
          </rPr>
          <t>after fitting the model to the data using MLE, use estimates of d and s here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jwixted</author>
  </authors>
  <commentList>
    <comment ref="I3" authorId="0">
      <text>
        <r>
          <rPr>
            <b/>
            <sz val="8"/>
            <color indexed="81"/>
            <rFont val="Tahoma"/>
            <family val="2"/>
          </rPr>
          <t>after fitting the model to the data using MLE, use estimates of d and s here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<sst xmlns="http://schemas.openxmlformats.org/spreadsheetml/2006/main" count="59" uniqueCount="52">
  <si>
    <t>confidence</t>
  </si>
  <si>
    <t>targets</t>
  </si>
  <si>
    <t>lures</t>
  </si>
  <si>
    <t>c1</t>
  </si>
  <si>
    <t>c2</t>
  </si>
  <si>
    <t>c3</t>
  </si>
  <si>
    <t>c4</t>
  </si>
  <si>
    <t>c5</t>
  </si>
  <si>
    <t>c6</t>
  </si>
  <si>
    <t>c7</t>
  </si>
  <si>
    <t>slope</t>
  </si>
  <si>
    <t>Noise</t>
  </si>
  <si>
    <t>Signal</t>
  </si>
  <si>
    <t>sigma (=1/s)</t>
  </si>
  <si>
    <t>FA</t>
  </si>
  <si>
    <t>Hit</t>
  </si>
  <si>
    <t>mu</t>
  </si>
  <si>
    <t>sigma</t>
  </si>
  <si>
    <t>Translate frequency data to hit and false alarm rates:</t>
  </si>
  <si>
    <t>Frequency Data</t>
  </si>
  <si>
    <t>Cumulative Data</t>
  </si>
  <si>
    <t>Probability data</t>
  </si>
  <si>
    <t>ROC Data computed from data in box =&gt;</t>
  </si>
  <si>
    <t>Hit rate</t>
  </si>
  <si>
    <t>FA rate</t>
  </si>
  <si>
    <t>sum</t>
  </si>
  <si>
    <t>z-FA</t>
  </si>
  <si>
    <t>z-Hit</t>
  </si>
  <si>
    <t>straight line: z-Hit = slope * z-FA + d2</t>
  </si>
  <si>
    <t>Note: sigma is the sd of the target distribution and equals 1/slope</t>
  </si>
  <si>
    <t>&lt;====</t>
  </si>
  <si>
    <t>Curved ROC model fit is a plot of these predicted hit and false alarm rates</t>
  </si>
  <si>
    <t>d2 = intercept</t>
  </si>
  <si>
    <t>slope:</t>
  </si>
  <si>
    <t>intercept:</t>
  </si>
  <si>
    <t>da:</t>
  </si>
  <si>
    <t>da = sqrt(2/(1+slope^2))*intercept</t>
  </si>
  <si>
    <t>note: slope &amp; da computed from z-ROC should be close to the corresponding MLE estimates</t>
  </si>
  <si>
    <t>y</t>
  </si>
  <si>
    <t>x1</t>
  </si>
  <si>
    <t>x2</t>
  </si>
  <si>
    <t>y1</t>
  </si>
  <si>
    <t>d1 = intercept / slope (same as d in MLE fits)</t>
  </si>
  <si>
    <t>d1</t>
  </si>
  <si>
    <t>Enter parameters from MLE fit or z-ROC fit here:</t>
  </si>
  <si>
    <t>Note: d1 = intercept / slope (values obtained from z-ROC fit of a straight line)</t>
  </si>
  <si>
    <t>Az</t>
  </si>
  <si>
    <t>Area under ROC curve (assuming the Gaussian model is correct)</t>
  </si>
  <si>
    <t>note: for an equal-variance Gaussian model, d1 = d2 = d'</t>
  </si>
  <si>
    <t>(Signal)</t>
  </si>
  <si>
    <t>(Noise)</t>
  </si>
  <si>
    <t>note: to compute da from hit and false alarm rates with known z-ROC slope s, use da = sqrt(2/(1+s^2))*(zHit - s*zFA)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</si>
</sst>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48">
    <xf numFmtId="0" fontId="0" fillId="0" borderId="0" xfId="0"/>
    <xf numFmtId="0" fontId="6" fillId="0" borderId="0" xfId="89" applyFont="1" applyFill="1" applyBorder="1" applyAlignment="1">
      <alignment horizontal="center"/>
    </xf>
    <xf numFmtId="164" fontId="6" fillId="0" borderId="0" xfId="89" applyNumberFormat="1" applyFont="1" applyFill="1" applyBorder="1" applyAlignment="1">
      <alignment horizontal="center"/>
    </xf>
    <xf numFmtId="0" fontId="6" fillId="0" borderId="0" xfId="114"/>
    <xf numFmtId="0" fontId="6" fillId="0" borderId="0" xfId="114" applyAlignment="1">
      <alignment horizontal="center"/>
    </xf>
    <xf numFmtId="0" fontId="7" fillId="0" borderId="1" xfId="114" applyFont="1" applyBorder="1" applyAlignment="1">
      <alignment horizontal="center"/>
    </xf>
    <xf numFmtId="164" fontId="8" fillId="0" borderId="2" xfId="114" applyNumberFormat="1" applyFont="1" applyBorder="1" applyAlignment="1">
      <alignment horizontal="center"/>
    </xf>
    <xf numFmtId="0" fontId="6" fillId="0" borderId="0" xfId="114" applyFont="1"/>
    <xf numFmtId="0" fontId="7" fillId="0" borderId="3" xfId="114" applyFont="1" applyBorder="1" applyAlignment="1">
      <alignment horizontal="center"/>
    </xf>
    <xf numFmtId="164" fontId="8" fillId="0" borderId="4" xfId="114" applyNumberFormat="1" applyFont="1" applyBorder="1" applyAlignment="1">
      <alignment horizontal="center"/>
    </xf>
    <xf numFmtId="164" fontId="6" fillId="0" borderId="0" xfId="114" applyNumberFormat="1" applyAlignment="1">
      <alignment horizontal="center"/>
    </xf>
    <xf numFmtId="0" fontId="6" fillId="0" borderId="5" xfId="114" applyBorder="1"/>
    <xf numFmtId="0" fontId="6" fillId="0" borderId="6" xfId="114" applyBorder="1"/>
    <xf numFmtId="0" fontId="6" fillId="0" borderId="7" xfId="114" applyBorder="1"/>
    <xf numFmtId="0" fontId="6" fillId="0" borderId="8" xfId="114" applyBorder="1"/>
    <xf numFmtId="0" fontId="6" fillId="0" borderId="0" xfId="114" applyBorder="1"/>
    <xf numFmtId="0" fontId="6" fillId="0" borderId="9" xfId="114" applyBorder="1"/>
    <xf numFmtId="0" fontId="4" fillId="0" borderId="0" xfId="114" applyFont="1"/>
    <xf numFmtId="0" fontId="5" fillId="0" borderId="8" xfId="114" applyFont="1" applyBorder="1" applyAlignment="1">
      <alignment horizontal="center"/>
    </xf>
    <xf numFmtId="0" fontId="5" fillId="0" borderId="0" xfId="114" applyFont="1" applyBorder="1" applyAlignment="1">
      <alignment horizontal="center"/>
    </xf>
    <xf numFmtId="0" fontId="6" fillId="0" borderId="0" xfId="114" applyBorder="1" applyAlignment="1">
      <alignment horizontal="center"/>
    </xf>
    <xf numFmtId="0" fontId="6" fillId="0" borderId="9" xfId="114" applyBorder="1" applyAlignment="1">
      <alignment horizontal="center"/>
    </xf>
    <xf numFmtId="0" fontId="6" fillId="0" borderId="8" xfId="114" applyBorder="1" applyAlignment="1">
      <alignment horizontal="left"/>
    </xf>
    <xf numFmtId="0" fontId="8" fillId="0" borderId="0" xfId="114" applyFont="1" applyAlignment="1">
      <alignment horizontal="center"/>
    </xf>
    <xf numFmtId="164" fontId="6" fillId="0" borderId="0" xfId="114" applyNumberFormat="1" applyBorder="1" applyAlignment="1">
      <alignment horizontal="center"/>
    </xf>
    <xf numFmtId="164" fontId="6" fillId="0" borderId="9" xfId="114" applyNumberFormat="1" applyBorder="1" applyAlignment="1">
      <alignment horizontal="center"/>
    </xf>
    <xf numFmtId="164" fontId="8" fillId="0" borderId="0" xfId="114" applyNumberFormat="1" applyFont="1" applyAlignment="1">
      <alignment horizontal="center"/>
    </xf>
    <xf numFmtId="0" fontId="6" fillId="0" borderId="10" xfId="114" applyBorder="1"/>
    <xf numFmtId="0" fontId="6" fillId="0" borderId="11" xfId="114" applyBorder="1"/>
    <xf numFmtId="0" fontId="6" fillId="0" borderId="12" xfId="114" applyBorder="1"/>
    <xf numFmtId="0" fontId="6" fillId="0" borderId="0" xfId="114" quotePrefix="1" applyAlignment="1">
      <alignment horizontal="center"/>
    </xf>
    <xf numFmtId="164" fontId="6" fillId="0" borderId="0" xfId="114" applyNumberFormat="1"/>
    <xf numFmtId="0" fontId="6" fillId="0" borderId="8" xfId="114" applyBorder="1" applyAlignment="1">
      <alignment horizontal="center"/>
    </xf>
    <xf numFmtId="0" fontId="11" fillId="0" borderId="0" xfId="114" applyFont="1" applyBorder="1" applyAlignment="1">
      <alignment horizontal="center"/>
    </xf>
    <xf numFmtId="0" fontId="11" fillId="0" borderId="0" xfId="114" applyFont="1" applyAlignment="1">
      <alignment horizontal="center"/>
    </xf>
    <xf numFmtId="0" fontId="6" fillId="0" borderId="13" xfId="114" applyBorder="1"/>
    <xf numFmtId="0" fontId="6" fillId="0" borderId="14" xfId="114" applyBorder="1" applyAlignment="1">
      <alignment horizontal="center"/>
    </xf>
    <xf numFmtId="0" fontId="6" fillId="0" borderId="14" xfId="114" applyBorder="1"/>
    <xf numFmtId="0" fontId="6" fillId="0" borderId="15" xfId="114" applyBorder="1"/>
    <xf numFmtId="0" fontId="6" fillId="0" borderId="16" xfId="114" applyBorder="1"/>
    <xf numFmtId="0" fontId="6" fillId="0" borderId="17" xfId="114" applyBorder="1"/>
    <xf numFmtId="0" fontId="6" fillId="0" borderId="18" xfId="114" applyBorder="1"/>
    <xf numFmtId="0" fontId="6" fillId="0" borderId="19" xfId="114" applyBorder="1"/>
    <xf numFmtId="0" fontId="6" fillId="0" borderId="20" xfId="114" applyBorder="1"/>
    <xf numFmtId="0" fontId="4" fillId="0" borderId="0" xfId="114" quotePrefix="1" applyFont="1" applyAlignment="1">
      <alignment horizontal="center"/>
    </xf>
    <xf numFmtId="0" fontId="6" fillId="0" borderId="0" xfId="114" applyAlignment="1">
      <alignment horizontal="left"/>
    </xf>
    <xf numFmtId="164" fontId="6" fillId="0" borderId="0" xfId="114" applyNumberFormat="1" applyAlignment="1">
      <alignment horizontal="left"/>
    </xf>
    <xf numFmtId="0" fontId="12" fillId="0" borderId="0" xfId="114" applyFont="1"/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Normal" xfId="0" builtinId="0"/>
    <cellStyle name="Normal 2" xfId="89"/>
    <cellStyle name="Normal 3" xfId="114"/>
  </cellStyles>
  <dxfs count="0"/>
  <tableStyles count="0" defaultTableStyle="TableStyleMedium2" defaultPivotStyle="PivotStyleMedium4"/>
  <colors>
    <mruColors>
      <color rgb="FF0000FF"/>
      <color rgb="FF1A0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57627118644069E-2"/>
          <c:y val="0.04"/>
          <c:w val="0.89322033898305087"/>
          <c:h val="0.87058823529411766"/>
        </c:manualLayout>
      </c:layout>
      <c:scatterChart>
        <c:scatterStyle val="smoothMarker"/>
        <c:varyColors val="0"/>
        <c:ser>
          <c:idx val="0"/>
          <c:order val="0"/>
          <c:tx>
            <c:v>Noise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'SDT Distributions'!$A$3:$A$103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'SDT Distributions'!$B$3:$B$103</c:f>
              <c:numCache>
                <c:formatCode>General</c:formatCode>
                <c:ptCount val="10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1.0420934814422592E-2</c:v>
                </c:pt>
                <c:pt idx="4">
                  <c:v>1.3582969233685613E-2</c:v>
                </c:pt>
                <c:pt idx="5">
                  <c:v>1.752830049356854E-2</c:v>
                </c:pt>
                <c:pt idx="6">
                  <c:v>2.2394530294842899E-2</c:v>
                </c:pt>
                <c:pt idx="7">
                  <c:v>2.8327037741601186E-2</c:v>
                </c:pt>
                <c:pt idx="8">
                  <c:v>3.5474592846231424E-2</c:v>
                </c:pt>
                <c:pt idx="9">
                  <c:v>4.3983595980427191E-2</c:v>
                </c:pt>
                <c:pt idx="10">
                  <c:v>5.3990966513188063E-2</c:v>
                </c:pt>
                <c:pt idx="11">
                  <c:v>6.5615814774676595E-2</c:v>
                </c:pt>
                <c:pt idx="12">
                  <c:v>7.8950158300894149E-2</c:v>
                </c:pt>
                <c:pt idx="13">
                  <c:v>9.4049077376886947E-2</c:v>
                </c:pt>
                <c:pt idx="14">
                  <c:v>0.11092083467945554</c:v>
                </c:pt>
                <c:pt idx="15">
                  <c:v>0.12951759566589174</c:v>
                </c:pt>
                <c:pt idx="16">
                  <c:v>0.14972746563574488</c:v>
                </c:pt>
                <c:pt idx="17">
                  <c:v>0.17136859204780736</c:v>
                </c:pt>
                <c:pt idx="18">
                  <c:v>0.19418605498321295</c:v>
                </c:pt>
                <c:pt idx="19">
                  <c:v>0.21785217703255053</c:v>
                </c:pt>
                <c:pt idx="20">
                  <c:v>0.24197072451914337</c:v>
                </c:pt>
                <c:pt idx="21">
                  <c:v>0.26608524989875482</c:v>
                </c:pt>
                <c:pt idx="22">
                  <c:v>0.28969155276148273</c:v>
                </c:pt>
                <c:pt idx="23">
                  <c:v>0.31225393336676127</c:v>
                </c:pt>
                <c:pt idx="24">
                  <c:v>0.33322460289179967</c:v>
                </c:pt>
                <c:pt idx="25">
                  <c:v>0.35206532676429952</c:v>
                </c:pt>
                <c:pt idx="26">
                  <c:v>0.36827014030332333</c:v>
                </c:pt>
                <c:pt idx="27">
                  <c:v>0.38138781546052414</c:v>
                </c:pt>
                <c:pt idx="28">
                  <c:v>0.39104269397545588</c:v>
                </c:pt>
                <c:pt idx="29">
                  <c:v>0.39695254747701181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0.38138781546052414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0.28969155276148273</c:v>
                </c:pt>
                <c:pt idx="39">
                  <c:v>0.26608524989875482</c:v>
                </c:pt>
                <c:pt idx="40">
                  <c:v>0.24197072451914337</c:v>
                </c:pt>
                <c:pt idx="41">
                  <c:v>0.21785217703255053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0.14972746563574488</c:v>
                </c:pt>
                <c:pt idx="45">
                  <c:v>0.12951759566589174</c:v>
                </c:pt>
                <c:pt idx="46">
                  <c:v>0.11092083467945554</c:v>
                </c:pt>
                <c:pt idx="47">
                  <c:v>9.4049077376886947E-2</c:v>
                </c:pt>
                <c:pt idx="48">
                  <c:v>7.8950158300894149E-2</c:v>
                </c:pt>
                <c:pt idx="49">
                  <c:v>6.5615814774676595E-2</c:v>
                </c:pt>
                <c:pt idx="50">
                  <c:v>5.3990966513188063E-2</c:v>
                </c:pt>
                <c:pt idx="51">
                  <c:v>4.3983595980427191E-2</c:v>
                </c:pt>
                <c:pt idx="52">
                  <c:v>3.5474592846231424E-2</c:v>
                </c:pt>
                <c:pt idx="53">
                  <c:v>2.8327037741601186E-2</c:v>
                </c:pt>
                <c:pt idx="54">
                  <c:v>2.2394530294842899E-2</c:v>
                </c:pt>
                <c:pt idx="55">
                  <c:v>1.7528300493568086E-2</c:v>
                </c:pt>
                <c:pt idx="56">
                  <c:v>1.3582969233685613E-2</c:v>
                </c:pt>
                <c:pt idx="57">
                  <c:v>1.0420934814422592E-2</c:v>
                </c:pt>
                <c:pt idx="58">
                  <c:v>7.915451582979743E-3</c:v>
                </c:pt>
                <c:pt idx="59">
                  <c:v>5.9525324197756795E-3</c:v>
                </c:pt>
                <c:pt idx="60">
                  <c:v>4.431848411937874E-3</c:v>
                </c:pt>
                <c:pt idx="61">
                  <c:v>3.2668190561999182E-3</c:v>
                </c:pt>
                <c:pt idx="62">
                  <c:v>2.3840882014647662E-3</c:v>
                </c:pt>
                <c:pt idx="63">
                  <c:v>1.7225689390536229E-3</c:v>
                </c:pt>
                <c:pt idx="64">
                  <c:v>1.2322191684729772E-3</c:v>
                </c:pt>
                <c:pt idx="65">
                  <c:v>8.7268269504572915E-4</c:v>
                </c:pt>
                <c:pt idx="66">
                  <c:v>6.1190193011375076E-4</c:v>
                </c:pt>
                <c:pt idx="67">
                  <c:v>4.2478027055073593E-4</c:v>
                </c:pt>
                <c:pt idx="68">
                  <c:v>2.919469257914491E-4</c:v>
                </c:pt>
                <c:pt idx="69">
                  <c:v>1.9865547139276475E-4</c:v>
                </c:pt>
                <c:pt idx="70">
                  <c:v>1.3383022576488014E-4</c:v>
                </c:pt>
                <c:pt idx="71">
                  <c:v>8.926165717712912E-5</c:v>
                </c:pt>
                <c:pt idx="72">
                  <c:v>5.8943067756537443E-5</c:v>
                </c:pt>
                <c:pt idx="73">
                  <c:v>3.853519674208549E-5</c:v>
                </c:pt>
                <c:pt idx="74">
                  <c:v>2.4942471290052468E-5</c:v>
                </c:pt>
                <c:pt idx="75">
                  <c:v>1.5983741106904766E-5</c:v>
                </c:pt>
                <c:pt idx="76">
                  <c:v>1.0140852065486255E-5</c:v>
                </c:pt>
                <c:pt idx="77">
                  <c:v>6.369825178866807E-6</c:v>
                </c:pt>
                <c:pt idx="78">
                  <c:v>3.9612990910318923E-6</c:v>
                </c:pt>
                <c:pt idx="79">
                  <c:v>2.4389607458932395E-6</c:v>
                </c:pt>
                <c:pt idx="80">
                  <c:v>1.4867195147342238E-6</c:v>
                </c:pt>
                <c:pt idx="81">
                  <c:v>8.9724351623828588E-7</c:v>
                </c:pt>
                <c:pt idx="82">
                  <c:v>5.3610353446973477E-7</c:v>
                </c:pt>
                <c:pt idx="83">
                  <c:v>3.1713492167158123E-7</c:v>
                </c:pt>
                <c:pt idx="84">
                  <c:v>1.8573618445551907E-7</c:v>
                </c:pt>
                <c:pt idx="85">
                  <c:v>1.0769760042542703E-7</c:v>
                </c:pt>
                <c:pt idx="86">
                  <c:v>6.1826205001654827E-8</c:v>
                </c:pt>
                <c:pt idx="87">
                  <c:v>3.5139550948202342E-8</c:v>
                </c:pt>
                <c:pt idx="88">
                  <c:v>1.9773196406243547E-8</c:v>
                </c:pt>
                <c:pt idx="89">
                  <c:v>1.1015763624681683E-8</c:v>
                </c:pt>
                <c:pt idx="90">
                  <c:v>6.0758828498229403E-9</c:v>
                </c:pt>
                <c:pt idx="91">
                  <c:v>3.3178842435470812E-9</c:v>
                </c:pt>
                <c:pt idx="92">
                  <c:v>1.7937839079639713E-9</c:v>
                </c:pt>
                <c:pt idx="93">
                  <c:v>9.6014333703117552E-10</c:v>
                </c:pt>
                <c:pt idx="94">
                  <c:v>5.0881402816447307E-10</c:v>
                </c:pt>
                <c:pt idx="95">
                  <c:v>2.6695566147626813E-10</c:v>
                </c:pt>
                <c:pt idx="96">
                  <c:v>1.3866799941652187E-10</c:v>
                </c:pt>
                <c:pt idx="97">
                  <c:v>7.1313281239955943E-11</c:v>
                </c:pt>
                <c:pt idx="98">
                  <c:v>3.6309615017915555E-11</c:v>
                </c:pt>
                <c:pt idx="99">
                  <c:v>1.8303322170154479E-11</c:v>
                </c:pt>
                <c:pt idx="100">
                  <c:v>9.1347204083639765E-12</c:v>
                </c:pt>
              </c:numCache>
            </c:numRef>
          </c:yVal>
          <c:smooth val="1"/>
        </c:ser>
        <c:ser>
          <c:idx val="1"/>
          <c:order val="1"/>
          <c:tx>
            <c:v>Signal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'SDT Distributions'!$A$3:$A$103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'SDT Distributions'!$C$3:$C$103</c:f>
              <c:numCache>
                <c:formatCode>General</c:formatCode>
                <c:ptCount val="101"/>
                <c:pt idx="0">
                  <c:v>2.394454374861698E-3</c:v>
                </c:pt>
                <c:pt idx="1">
                  <c:v>3.0449162189431895E-3</c:v>
                </c:pt>
                <c:pt idx="2">
                  <c:v>3.8485920744885916E-3</c:v>
                </c:pt>
                <c:pt idx="3">
                  <c:v>4.8348852067316064E-3</c:v>
                </c:pt>
                <c:pt idx="4">
                  <c:v>6.0370977196855195E-3</c:v>
                </c:pt>
                <c:pt idx="5">
                  <c:v>7.4925214755608687E-3</c:v>
                </c:pt>
                <c:pt idx="6">
                  <c:v>9.2424165835819638E-3</c:v>
                </c:pt>
                <c:pt idx="7">
                  <c:v>1.1331850469701747E-2</c:v>
                </c:pt>
                <c:pt idx="8">
                  <c:v>1.3809370541533474E-2</c:v>
                </c:pt>
                <c:pt idx="9">
                  <c:v>1.6726484919186574E-2</c:v>
                </c:pt>
                <c:pt idx="10">
                  <c:v>2.0136928867838376E-2</c:v>
                </c:pt>
                <c:pt idx="11">
                  <c:v>2.4095699641894272E-2</c:v>
                </c:pt>
                <c:pt idx="12">
                  <c:v>2.8657849551183844E-2</c:v>
                </c:pt>
                <c:pt idx="13">
                  <c:v>3.3877036195273949E-2</c:v>
                </c:pt>
                <c:pt idx="14">
                  <c:v>3.9803839857925759E-2</c:v>
                </c:pt>
                <c:pt idx="15">
                  <c:v>4.6483870733676526E-2</c:v>
                </c:pt>
                <c:pt idx="16">
                  <c:v>5.3955702534460331E-2</c:v>
                </c:pt>
                <c:pt idx="17">
                  <c:v>6.2248683497022027E-2</c:v>
                </c:pt>
                <c:pt idx="18">
                  <c:v>7.1380690134938155E-2</c:v>
                </c:pt>
                <c:pt idx="19">
                  <c:v>8.1355902385526979E-2</c:v>
                </c:pt>
                <c:pt idx="20">
                  <c:v>9.2162690146474185E-2</c:v>
                </c:pt>
                <c:pt idx="21">
                  <c:v>0.10377170961048944</c:v>
                </c:pt>
                <c:pt idx="22">
                  <c:v>0.1161343123610548</c:v>
                </c:pt>
                <c:pt idx="23">
                  <c:v>0.12918137007415115</c:v>
                </c:pt>
                <c:pt idx="24">
                  <c:v>0.14282261225281911</c:v>
                </c:pt>
                <c:pt idx="25">
                  <c:v>0.15694656333345394</c:v>
                </c:pt>
                <c:pt idx="26">
                  <c:v>0.17142114869067915</c:v>
                </c:pt>
                <c:pt idx="27">
                  <c:v>0.18609501683552215</c:v>
                </c:pt>
                <c:pt idx="28">
                  <c:v>0.20079959813160939</c:v>
                </c:pt>
                <c:pt idx="29">
                  <c:v>0.21535188969998534</c:v>
                </c:pt>
                <c:pt idx="30">
                  <c:v>0.2295579232348936</c:v>
                </c:pt>
                <c:pt idx="31">
                  <c:v>0.24321683887223156</c:v>
                </c:pt>
                <c:pt idx="32">
                  <c:v>0.25612545588239033</c:v>
                </c:pt>
                <c:pt idx="33">
                  <c:v>0.26808320171193889</c:v>
                </c:pt>
                <c:pt idx="34">
                  <c:v>0.27889723662940596</c:v>
                </c:pt>
                <c:pt idx="35">
                  <c:v>0.28838759360691729</c:v>
                </c:pt>
                <c:pt idx="36">
                  <c:v>0.29639214344623166</c:v>
                </c:pt>
                <c:pt idx="37">
                  <c:v>0.30277119446669537</c:v>
                </c:pt>
                <c:pt idx="38">
                  <c:v>0.30741154473889404</c:v>
                </c:pt>
                <c:pt idx="39">
                  <c:v>0.31022982273896299</c:v>
                </c:pt>
                <c:pt idx="40">
                  <c:v>0.3111749787131175</c:v>
                </c:pt>
                <c:pt idx="41">
                  <c:v>0.31022982273896299</c:v>
                </c:pt>
                <c:pt idx="42">
                  <c:v>0.30741154473889404</c:v>
                </c:pt>
                <c:pt idx="43">
                  <c:v>0.30277119446669537</c:v>
                </c:pt>
                <c:pt idx="44">
                  <c:v>0.29639214344623166</c:v>
                </c:pt>
                <c:pt idx="45">
                  <c:v>0.28838759360691729</c:v>
                </c:pt>
                <c:pt idx="46">
                  <c:v>0.27889723662940591</c:v>
                </c:pt>
                <c:pt idx="47">
                  <c:v>0.26808320171193889</c:v>
                </c:pt>
                <c:pt idx="48">
                  <c:v>0.25612545588239033</c:v>
                </c:pt>
                <c:pt idx="49">
                  <c:v>0.24321683887223156</c:v>
                </c:pt>
                <c:pt idx="50">
                  <c:v>0.2295579232348936</c:v>
                </c:pt>
                <c:pt idx="51">
                  <c:v>0.21535188969998534</c:v>
                </c:pt>
                <c:pt idx="52">
                  <c:v>0.20079959813160933</c:v>
                </c:pt>
                <c:pt idx="53">
                  <c:v>0.18609501683552218</c:v>
                </c:pt>
                <c:pt idx="54">
                  <c:v>0.17142114869067915</c:v>
                </c:pt>
                <c:pt idx="55">
                  <c:v>0.15694656333345247</c:v>
                </c:pt>
                <c:pt idx="56">
                  <c:v>0.14282261225281911</c:v>
                </c:pt>
                <c:pt idx="57">
                  <c:v>0.12918137007415112</c:v>
                </c:pt>
                <c:pt idx="58">
                  <c:v>0.11613431236105351</c:v>
                </c:pt>
                <c:pt idx="59">
                  <c:v>0.10377170961048822</c:v>
                </c:pt>
                <c:pt idx="60">
                  <c:v>9.2162690146473047E-2</c:v>
                </c:pt>
                <c:pt idx="61">
                  <c:v>8.1355902385526979E-2</c:v>
                </c:pt>
                <c:pt idx="62">
                  <c:v>7.1380690134937211E-2</c:v>
                </c:pt>
                <c:pt idx="63">
                  <c:v>6.2248683497021118E-2</c:v>
                </c:pt>
                <c:pt idx="64">
                  <c:v>5.3955702534459526E-2</c:v>
                </c:pt>
                <c:pt idx="65">
                  <c:v>4.6483870733675804E-2</c:v>
                </c:pt>
                <c:pt idx="66">
                  <c:v>3.9803839857925162E-2</c:v>
                </c:pt>
                <c:pt idx="67">
                  <c:v>3.3877036195273408E-2</c:v>
                </c:pt>
                <c:pt idx="68">
                  <c:v>2.8657849551183345E-2</c:v>
                </c:pt>
                <c:pt idx="69">
                  <c:v>2.4095699641893831E-2</c:v>
                </c:pt>
                <c:pt idx="70">
                  <c:v>2.0136928867838029E-2</c:v>
                </c:pt>
                <c:pt idx="71">
                  <c:v>1.6726484919186255E-2</c:v>
                </c:pt>
                <c:pt idx="72">
                  <c:v>1.380937054153321E-2</c:v>
                </c:pt>
                <c:pt idx="73">
                  <c:v>1.1331850469701527E-2</c:v>
                </c:pt>
                <c:pt idx="74">
                  <c:v>9.2424165835817678E-3</c:v>
                </c:pt>
                <c:pt idx="75">
                  <c:v>7.4925214755607161E-3</c:v>
                </c:pt>
                <c:pt idx="76">
                  <c:v>6.0370977196853824E-3</c:v>
                </c:pt>
                <c:pt idx="77">
                  <c:v>4.8348852067315031E-3</c:v>
                </c:pt>
                <c:pt idx="78">
                  <c:v>3.8485920744885022E-3</c:v>
                </c:pt>
                <c:pt idx="79">
                  <c:v>3.0449162189431171E-3</c:v>
                </c:pt>
                <c:pt idx="80">
                  <c:v>2.3944543748616381E-3</c:v>
                </c:pt>
                <c:pt idx="81">
                  <c:v>1.8715245881467213E-3</c:v>
                </c:pt>
                <c:pt idx="82">
                  <c:v>1.4539258586028538E-3</c:v>
                </c:pt>
                <c:pt idx="83">
                  <c:v>1.1226560898122066E-3</c:v>
                </c:pt>
                <c:pt idx="84">
                  <c:v>8.6160649616012872E-4</c:v>
                </c:pt>
                <c:pt idx="85">
                  <c:v>6.5724750367136548E-4</c:v>
                </c:pt>
                <c:pt idx="86">
                  <c:v>4.9831811860395682E-4</c:v>
                </c:pt>
                <c:pt idx="87">
                  <c:v>3.7552786097700915E-4</c:v>
                </c:pt>
                <c:pt idx="88">
                  <c:v>2.8127776410411383E-4</c:v>
                </c:pt>
                <c:pt idx="89">
                  <c:v>2.094046837073386E-4</c:v>
                </c:pt>
                <c:pt idx="90">
                  <c:v>1.549512676863579E-4</c:v>
                </c:pt>
                <c:pt idx="91">
                  <c:v>1.1396241094404463E-4</c:v>
                </c:pt>
                <c:pt idx="92">
                  <c:v>8.3307840255755159E-5</c:v>
                </c:pt>
                <c:pt idx="93">
                  <c:v>6.052960991915092E-5</c:v>
                </c:pt>
                <c:pt idx="94">
                  <c:v>4.3712699463721126E-5</c:v>
                </c:pt>
                <c:pt idx="95">
                  <c:v>3.1376545821865616E-5</c:v>
                </c:pt>
                <c:pt idx="96">
                  <c:v>2.2385169539441747E-5</c:v>
                </c:pt>
                <c:pt idx="97">
                  <c:v>1.5873525609302961E-5</c:v>
                </c:pt>
                <c:pt idx="98">
                  <c:v>1.1187786200720545E-5</c:v>
                </c:pt>
                <c:pt idx="99">
                  <c:v>7.8374119030922497E-6</c:v>
                </c:pt>
                <c:pt idx="100">
                  <c:v>5.4570626317507129E-6</c:v>
                </c:pt>
              </c:numCache>
            </c:numRef>
          </c:yVal>
          <c:smooth val="1"/>
        </c:ser>
        <c:ser>
          <c:idx val="2"/>
          <c:order val="2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Distributions'!$G$40:$H$40</c:f>
              <c:numCache>
                <c:formatCode>0.000</c:formatCode>
                <c:ptCount val="2"/>
                <c:pt idx="0">
                  <c:v>2.0348853724607023</c:v>
                </c:pt>
                <c:pt idx="1">
                  <c:v>2.0348853724607023</c:v>
                </c:pt>
              </c:numCache>
            </c:numRef>
          </c:xVal>
          <c:yVal>
            <c:numRef>
              <c:f>'SDT Distributions'!$I$40:$J$40</c:f>
              <c:numCache>
                <c:formatCode>General</c:formatCode>
                <c:ptCount val="2"/>
                <c:pt idx="0">
                  <c:v>0</c:v>
                </c:pt>
                <c:pt idx="1">
                  <c:v>0.45</c:v>
                </c:pt>
              </c:numCache>
            </c:numRef>
          </c:yVal>
          <c:smooth val="1"/>
        </c:ser>
        <c:ser>
          <c:idx val="3"/>
          <c:order val="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Distributions'!$G$41:$H$41</c:f>
              <c:numCache>
                <c:formatCode>0.000</c:formatCode>
                <c:ptCount val="2"/>
                <c:pt idx="0">
                  <c:v>1.532003251845474</c:v>
                </c:pt>
                <c:pt idx="1">
                  <c:v>1.532003251845474</c:v>
                </c:pt>
              </c:numCache>
            </c:numRef>
          </c:xVal>
          <c:yVal>
            <c:numRef>
              <c:f>'SDT Distributions'!$I$41:$J$41</c:f>
              <c:numCache>
                <c:formatCode>General</c:formatCode>
                <c:ptCount val="2"/>
                <c:pt idx="0">
                  <c:v>0</c:v>
                </c:pt>
                <c:pt idx="1">
                  <c:v>0.45</c:v>
                </c:pt>
              </c:numCache>
            </c:numRef>
          </c:yVal>
          <c:smooth val="1"/>
        </c:ser>
        <c:ser>
          <c:idx val="4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Distributions'!$G$42:$H$42</c:f>
              <c:numCache>
                <c:formatCode>0.000</c:formatCode>
                <c:ptCount val="2"/>
                <c:pt idx="0">
                  <c:v>1.1835141823947464</c:v>
                </c:pt>
                <c:pt idx="1">
                  <c:v>1.1835141823947464</c:v>
                </c:pt>
              </c:numCache>
            </c:numRef>
          </c:xVal>
          <c:yVal>
            <c:numRef>
              <c:f>'SDT Distributions'!$I$42:$J$42</c:f>
              <c:numCache>
                <c:formatCode>General</c:formatCode>
                <c:ptCount val="2"/>
                <c:pt idx="0">
                  <c:v>0</c:v>
                </c:pt>
                <c:pt idx="1">
                  <c:v>0.45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dPt>
            <c:idx val="1"/>
            <c:bubble3D val="0"/>
            <c:spPr>
              <a:ln w="9525">
                <a:solidFill>
                  <a:schemeClr val="tx1"/>
                </a:solidFill>
              </a:ln>
            </c:spPr>
          </c:dPt>
          <c:xVal>
            <c:numRef>
              <c:f>'SDT Distributions'!$G$43:$H$43</c:f>
              <c:numCache>
                <c:formatCode>0.000</c:formatCode>
                <c:ptCount val="2"/>
                <c:pt idx="0">
                  <c:v>0.83207464660671715</c:v>
                </c:pt>
                <c:pt idx="1">
                  <c:v>0.83207464660671715</c:v>
                </c:pt>
              </c:numCache>
            </c:numRef>
          </c:xVal>
          <c:yVal>
            <c:numRef>
              <c:f>'SDT Distributions'!$I$43:$J$43</c:f>
              <c:numCache>
                <c:formatCode>General</c:formatCode>
                <c:ptCount val="2"/>
                <c:pt idx="0">
                  <c:v>0</c:v>
                </c:pt>
                <c:pt idx="1">
                  <c:v>0.45</c:v>
                </c:pt>
              </c:numCache>
            </c:numRef>
          </c:yVal>
          <c:smooth val="1"/>
        </c:ser>
        <c:ser>
          <c:idx val="6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Distributions'!$G$44:$H$44</c:f>
              <c:numCache>
                <c:formatCode>0.000</c:formatCode>
                <c:ptCount val="2"/>
                <c:pt idx="0">
                  <c:v>0.35002638694600935</c:v>
                </c:pt>
                <c:pt idx="1">
                  <c:v>0.35002638694600935</c:v>
                </c:pt>
              </c:numCache>
            </c:numRef>
          </c:xVal>
          <c:yVal>
            <c:numRef>
              <c:f>'SDT Distributions'!$I$44:$J$44</c:f>
              <c:numCache>
                <c:formatCode>General</c:formatCode>
                <c:ptCount val="2"/>
                <c:pt idx="0">
                  <c:v>0</c:v>
                </c:pt>
                <c:pt idx="1">
                  <c:v>0.45</c:v>
                </c:pt>
              </c:numCache>
            </c:numRef>
          </c:yVal>
          <c:smooth val="1"/>
        </c:ser>
        <c:ser>
          <c:idx val="7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Distributions'!$G$45:$H$45</c:f>
              <c:numCache>
                <c:formatCode>0.000</c:formatCode>
                <c:ptCount val="2"/>
                <c:pt idx="0">
                  <c:v>8.8801363223258468E-3</c:v>
                </c:pt>
                <c:pt idx="1">
                  <c:v>8.8801363223258468E-3</c:v>
                </c:pt>
              </c:numCache>
            </c:numRef>
          </c:xVal>
          <c:yVal>
            <c:numRef>
              <c:f>'SDT Distributions'!$I$45:$J$45</c:f>
              <c:numCache>
                <c:formatCode>General</c:formatCode>
                <c:ptCount val="2"/>
                <c:pt idx="0">
                  <c:v>0</c:v>
                </c:pt>
                <c:pt idx="1">
                  <c:v>0.45</c:v>
                </c:pt>
              </c:numCache>
            </c:numRef>
          </c:yVal>
          <c:smooth val="1"/>
        </c:ser>
        <c:ser>
          <c:idx val="8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Distributions'!$G$46:$H$46</c:f>
              <c:numCache>
                <c:formatCode>0.000</c:formatCode>
                <c:ptCount val="2"/>
                <c:pt idx="0">
                  <c:v>-0.62633097112712777</c:v>
                </c:pt>
                <c:pt idx="1">
                  <c:v>-0.62633097112712777</c:v>
                </c:pt>
              </c:numCache>
            </c:numRef>
          </c:xVal>
          <c:yVal>
            <c:numRef>
              <c:f>'SDT Distributions'!$I$46:$J$46</c:f>
              <c:numCache>
                <c:formatCode>General</c:formatCode>
                <c:ptCount val="2"/>
                <c:pt idx="0">
                  <c:v>0</c:v>
                </c:pt>
                <c:pt idx="1">
                  <c:v>0.45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84672"/>
        <c:axId val="93147904"/>
      </c:scatterChart>
      <c:valAx>
        <c:axId val="93084672"/>
        <c:scaling>
          <c:orientation val="minMax"/>
          <c:max val="5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47904"/>
        <c:crosses val="autoZero"/>
        <c:crossBetween val="midCat"/>
      </c:valAx>
      <c:valAx>
        <c:axId val="93147904"/>
        <c:scaling>
          <c:orientation val="minMax"/>
          <c:max val="0.70000000000000007"/>
        </c:scaling>
        <c:delete val="1"/>
        <c:axPos val="l"/>
        <c:numFmt formatCode="General" sourceLinked="1"/>
        <c:majorTickMark val="out"/>
        <c:minorTickMark val="none"/>
        <c:tickLblPos val="nextTo"/>
        <c:crossAx val="93084672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ROC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2533651093111"/>
          <c:y val="0.10636515912897822"/>
          <c:w val="0.80535471162824956"/>
          <c:h val="0.73785594639865992"/>
        </c:manualLayout>
      </c:layout>
      <c:scatterChart>
        <c:scatterStyle val="smoothMarker"/>
        <c:varyColors val="0"/>
        <c:ser>
          <c:idx val="2"/>
          <c:order val="2"/>
          <c:tx>
            <c:v>diag</c:v>
          </c:tx>
          <c:spPr>
            <a:ln w="15875"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3"/>
          </c:marker>
          <c:xVal>
            <c:numRef>
              <c:f>'SDT ROC'!$F$74:$F$75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'SDT ROC'!$F$74:$F$75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56128"/>
        <c:axId val="121916032"/>
      </c:scatterChar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'SDT ROC'!$G$30:$G$36</c:f>
              <c:numCache>
                <c:formatCode>0.000</c:formatCode>
                <c:ptCount val="7"/>
                <c:pt idx="0">
                  <c:v>1.7916666666666668E-2</c:v>
                </c:pt>
                <c:pt idx="1">
                  <c:v>6.3333333333333339E-2</c:v>
                </c:pt>
                <c:pt idx="2">
                  <c:v>0.11833333333333333</c:v>
                </c:pt>
                <c:pt idx="3">
                  <c:v>0.20708333333333334</c:v>
                </c:pt>
                <c:pt idx="4">
                  <c:v>0.36666666666666664</c:v>
                </c:pt>
                <c:pt idx="5">
                  <c:v>0.49791666666666667</c:v>
                </c:pt>
                <c:pt idx="6">
                  <c:v>0.73208333333333331</c:v>
                </c:pt>
              </c:numCache>
            </c:numRef>
          </c:xVal>
          <c:yVal>
            <c:numRef>
              <c:f>'SDT ROC'!$H$30:$H$36</c:f>
              <c:numCache>
                <c:formatCode>0.000</c:formatCode>
                <c:ptCount val="7"/>
                <c:pt idx="0">
                  <c:v>0.20958333333333334</c:v>
                </c:pt>
                <c:pt idx="1">
                  <c:v>0.33583333333333332</c:v>
                </c:pt>
                <c:pt idx="2">
                  <c:v>0.44208333333333333</c:v>
                </c:pt>
                <c:pt idx="3">
                  <c:v>0.54916666666666669</c:v>
                </c:pt>
                <c:pt idx="4">
                  <c:v>0.69541666666666668</c:v>
                </c:pt>
                <c:pt idx="5">
                  <c:v>0.78500000000000003</c:v>
                </c:pt>
                <c:pt idx="6">
                  <c:v>0.90541666666666665</c:v>
                </c:pt>
              </c:numCache>
            </c:numRef>
          </c:yVal>
          <c:smooth val="0"/>
        </c:ser>
        <c:ser>
          <c:idx val="1"/>
          <c:order val="1"/>
          <c:tx>
            <c:v>Model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'SDT ROC'!$B$3:$B$103</c:f>
              <c:numCache>
                <c:formatCode>General</c:formatCode>
                <c:ptCount val="101"/>
                <c:pt idx="0">
                  <c:v>0.9986501019683699</c:v>
                </c:pt>
                <c:pt idx="1">
                  <c:v>0.99813418669961596</c:v>
                </c:pt>
                <c:pt idx="2">
                  <c:v>0.99744486966957202</c:v>
                </c:pt>
                <c:pt idx="3">
                  <c:v>0.99653302619695938</c:v>
                </c:pt>
                <c:pt idx="4">
                  <c:v>0.99533881197628127</c:v>
                </c:pt>
                <c:pt idx="5">
                  <c:v>0.99379033467422384</c:v>
                </c:pt>
                <c:pt idx="6">
                  <c:v>0.99180246407540384</c:v>
                </c:pt>
                <c:pt idx="7">
                  <c:v>0.98927588997832416</c:v>
                </c:pt>
                <c:pt idx="8">
                  <c:v>0.98609655248650141</c:v>
                </c:pt>
                <c:pt idx="9">
                  <c:v>0.98213557943718344</c:v>
                </c:pt>
                <c:pt idx="10">
                  <c:v>0.97724986805182079</c:v>
                </c:pt>
                <c:pt idx="11">
                  <c:v>0.97128344018399815</c:v>
                </c:pt>
                <c:pt idx="12">
                  <c:v>0.96406968088707423</c:v>
                </c:pt>
                <c:pt idx="13">
                  <c:v>0.95543453724145699</c:v>
                </c:pt>
                <c:pt idx="14">
                  <c:v>0.94520070830044201</c:v>
                </c:pt>
                <c:pt idx="15">
                  <c:v>0.93319279873114191</c:v>
                </c:pt>
                <c:pt idx="16">
                  <c:v>0.91924334076622893</c:v>
                </c:pt>
                <c:pt idx="17">
                  <c:v>0.9031995154143897</c:v>
                </c:pt>
                <c:pt idx="18">
                  <c:v>0.88493032977829178</c:v>
                </c:pt>
                <c:pt idx="19">
                  <c:v>0.86433393905361733</c:v>
                </c:pt>
                <c:pt idx="20">
                  <c:v>0.84134474606854304</c:v>
                </c:pt>
                <c:pt idx="21">
                  <c:v>0.81593987465324047</c:v>
                </c:pt>
                <c:pt idx="22">
                  <c:v>0.78814460141660336</c:v>
                </c:pt>
                <c:pt idx="23">
                  <c:v>0.75803634777692697</c:v>
                </c:pt>
                <c:pt idx="24">
                  <c:v>0.72574688224992645</c:v>
                </c:pt>
                <c:pt idx="25">
                  <c:v>0.69146246127401312</c:v>
                </c:pt>
                <c:pt idx="26">
                  <c:v>0.65542174161032429</c:v>
                </c:pt>
                <c:pt idx="27">
                  <c:v>0.61791142218895267</c:v>
                </c:pt>
                <c:pt idx="28">
                  <c:v>0.57925970943910299</c:v>
                </c:pt>
                <c:pt idx="29">
                  <c:v>0.53982783727702899</c:v>
                </c:pt>
                <c:pt idx="30">
                  <c:v>0.5</c:v>
                </c:pt>
                <c:pt idx="31">
                  <c:v>0.46017216272297101</c:v>
                </c:pt>
                <c:pt idx="32">
                  <c:v>0.42074029056089701</c:v>
                </c:pt>
                <c:pt idx="33">
                  <c:v>0.38208857781104733</c:v>
                </c:pt>
                <c:pt idx="34">
                  <c:v>0.34457825838967571</c:v>
                </c:pt>
                <c:pt idx="35">
                  <c:v>0.30853753872598688</c:v>
                </c:pt>
                <c:pt idx="36">
                  <c:v>0.27425311775007355</c:v>
                </c:pt>
                <c:pt idx="37">
                  <c:v>0.24196365222307303</c:v>
                </c:pt>
                <c:pt idx="38">
                  <c:v>0.21185539858339664</c:v>
                </c:pt>
                <c:pt idx="39">
                  <c:v>0.18406012534675953</c:v>
                </c:pt>
                <c:pt idx="40">
                  <c:v>0.15865525393145696</c:v>
                </c:pt>
                <c:pt idx="41">
                  <c:v>0.13566606094638267</c:v>
                </c:pt>
                <c:pt idx="42">
                  <c:v>0.11506967022170822</c:v>
                </c:pt>
                <c:pt idx="43">
                  <c:v>9.6800484585610302E-2</c:v>
                </c:pt>
                <c:pt idx="44">
                  <c:v>8.0756659233771066E-2</c:v>
                </c:pt>
                <c:pt idx="45">
                  <c:v>6.6807201268858085E-2</c:v>
                </c:pt>
                <c:pt idx="46">
                  <c:v>5.4799291699557995E-2</c:v>
                </c:pt>
                <c:pt idx="47">
                  <c:v>4.4565462758543006E-2</c:v>
                </c:pt>
                <c:pt idx="48">
                  <c:v>3.5930319112925768E-2</c:v>
                </c:pt>
                <c:pt idx="49">
                  <c:v>2.8716559816001852E-2</c:v>
                </c:pt>
                <c:pt idx="50">
                  <c:v>2.2750131948179209E-2</c:v>
                </c:pt>
                <c:pt idx="51">
                  <c:v>1.7864420562816563E-2</c:v>
                </c:pt>
                <c:pt idx="52">
                  <c:v>1.390344751349859E-2</c:v>
                </c:pt>
                <c:pt idx="53">
                  <c:v>1.0724110021675837E-2</c:v>
                </c:pt>
                <c:pt idx="54">
                  <c:v>8.1975359245961554E-3</c:v>
                </c:pt>
                <c:pt idx="55">
                  <c:v>6.2096653257759371E-3</c:v>
                </c:pt>
                <c:pt idx="56">
                  <c:v>4.661188023718732E-3</c:v>
                </c:pt>
                <c:pt idx="57">
                  <c:v>3.4669738030406183E-3</c:v>
                </c:pt>
                <c:pt idx="58">
                  <c:v>2.5551303304278683E-3</c:v>
                </c:pt>
                <c:pt idx="59">
                  <c:v>1.8658133003839339E-3</c:v>
                </c:pt>
                <c:pt idx="60">
                  <c:v>1.3498980316301035E-3</c:v>
                </c:pt>
                <c:pt idx="61">
                  <c:v>9.6760321321831544E-4</c:v>
                </c:pt>
                <c:pt idx="62">
                  <c:v>6.8713793791586042E-4</c:v>
                </c:pt>
                <c:pt idx="63">
                  <c:v>4.8342414238378151E-4</c:v>
                </c:pt>
                <c:pt idx="64">
                  <c:v>3.3692926567685522E-4</c:v>
                </c:pt>
                <c:pt idx="65">
                  <c:v>2.3262907903554009E-4</c:v>
                </c:pt>
                <c:pt idx="66">
                  <c:v>1.5910859015755285E-4</c:v>
                </c:pt>
                <c:pt idx="67">
                  <c:v>1.0779973347740945E-4</c:v>
                </c:pt>
                <c:pt idx="68">
                  <c:v>7.2348043925085648E-5</c:v>
                </c:pt>
                <c:pt idx="69">
                  <c:v>4.8096344017589665E-5</c:v>
                </c:pt>
                <c:pt idx="70">
                  <c:v>3.1671241833119979E-5</c:v>
                </c:pt>
                <c:pt idx="71">
                  <c:v>2.0657506912491463E-5</c:v>
                </c:pt>
                <c:pt idx="72">
                  <c:v>1.3345749015902797E-5</c:v>
                </c:pt>
                <c:pt idx="73">
                  <c:v>8.5399054710055822E-6</c:v>
                </c:pt>
                <c:pt idx="74">
                  <c:v>5.4125439077346016E-6</c:v>
                </c:pt>
                <c:pt idx="75">
                  <c:v>3.3976731247387093E-6</c:v>
                </c:pt>
                <c:pt idx="76">
                  <c:v>2.1124547024964357E-6</c:v>
                </c:pt>
                <c:pt idx="77">
                  <c:v>1.3008074538634062E-6</c:v>
                </c:pt>
                <c:pt idx="78">
                  <c:v>7.9332815194899098E-7</c:v>
                </c:pt>
                <c:pt idx="79">
                  <c:v>4.7918327661378157E-7</c:v>
                </c:pt>
                <c:pt idx="80">
                  <c:v>2.8665157192353519E-7</c:v>
                </c:pt>
                <c:pt idx="81">
                  <c:v>1.698267406702314E-7</c:v>
                </c:pt>
                <c:pt idx="82">
                  <c:v>9.9644263173992442E-8</c:v>
                </c:pt>
                <c:pt idx="83">
                  <c:v>5.7901340388966105E-8</c:v>
                </c:pt>
                <c:pt idx="84">
                  <c:v>3.3320448511453549E-8</c:v>
                </c:pt>
                <c:pt idx="85">
                  <c:v>1.8989562478033406E-8</c:v>
                </c:pt>
                <c:pt idx="86">
                  <c:v>1.0717590259723409E-8</c:v>
                </c:pt>
                <c:pt idx="87">
                  <c:v>5.9903714211273495E-9</c:v>
                </c:pt>
                <c:pt idx="88">
                  <c:v>3.3157460110899706E-9</c:v>
                </c:pt>
                <c:pt idx="89">
                  <c:v>1.8175078109194942E-9</c:v>
                </c:pt>
                <c:pt idx="90">
                  <c:v>9.8658770042447941E-10</c:v>
                </c:pt>
                <c:pt idx="91">
                  <c:v>5.3034232561088857E-10</c:v>
                </c:pt>
                <c:pt idx="92">
                  <c:v>2.8231583737436949E-10</c:v>
                </c:pt>
                <c:pt idx="93">
                  <c:v>1.488228429380456E-10</c:v>
                </c:pt>
                <c:pt idx="94">
                  <c:v>7.7688522281960104E-11</c:v>
                </c:pt>
                <c:pt idx="95">
                  <c:v>4.0159986447463325E-11</c:v>
                </c:pt>
                <c:pt idx="96">
                  <c:v>2.0557888724681561E-11</c:v>
                </c:pt>
                <c:pt idx="97">
                  <c:v>1.0420997398341569E-11</c:v>
                </c:pt>
                <c:pt idx="98">
                  <c:v>5.2309268028238876E-12</c:v>
                </c:pt>
                <c:pt idx="99">
                  <c:v>2.6001423236721166E-12</c:v>
                </c:pt>
                <c:pt idx="100">
                  <c:v>1.2798651027878805E-12</c:v>
                </c:pt>
              </c:numCache>
            </c:numRef>
          </c:xVal>
          <c:yVal>
            <c:numRef>
              <c:f>'SDT ROC'!$C$3:$C$103</c:f>
              <c:numCache>
                <c:formatCode>General</c:formatCode>
                <c:ptCount val="101"/>
                <c:pt idx="0">
                  <c:v>0.99926354850030874</c:v>
                </c:pt>
                <c:pt idx="1">
                  <c:v>0.99903425722935779</c:v>
                </c:pt>
                <c:pt idx="2">
                  <c:v>0.99874100027566437</c:v>
                </c:pt>
                <c:pt idx="3">
                  <c:v>0.9983682889402774</c:v>
                </c:pt>
                <c:pt idx="4">
                  <c:v>0.99789757141367985</c:v>
                </c:pt>
                <c:pt idx="5">
                  <c:v>0.99730681067843518</c:v>
                </c:pt>
                <c:pt idx="6">
                  <c:v>0.99657005013190036</c:v>
                </c:pt>
                <c:pt idx="7">
                  <c:v>0.99565697905415018</c:v>
                </c:pt>
                <c:pt idx="8">
                  <c:v>0.99453251313408442</c:v>
                </c:pt>
                <c:pt idx="9">
                  <c:v>0.99315640838073338</c:v>
                </c:pt>
                <c:pt idx="10">
                  <c:v>0.99148292971945129</c:v>
                </c:pt>
                <c:pt idx="11">
                  <c:v>0.98946059820474042</c:v>
                </c:pt>
                <c:pt idx="12">
                  <c:v>0.98703204284827017</c:v>
                </c:pt>
                <c:pt idx="13">
                  <c:v>0.98413398432194077</c:v>
                </c:pt>
                <c:pt idx="14">
                  <c:v>0.98069737800875967</c:v>
                </c:pt>
                <c:pt idx="15">
                  <c:v>0.97664774280960565</c:v>
                </c:pt>
                <c:pt idx="16">
                  <c:v>0.97190569957453066</c:v>
                </c:pt>
                <c:pt idx="17">
                  <c:v>0.96638773886804152</c:v>
                </c:pt>
                <c:pt idx="18">
                  <c:v>0.96000723192562443</c:v>
                </c:pt>
                <c:pt idx="19">
                  <c:v>0.9526756911306723</c:v>
                </c:pt>
                <c:pt idx="20">
                  <c:v>0.94430427725895416</c:v>
                </c:pt>
                <c:pt idx="21">
                  <c:v>0.93480554033851493</c:v>
                </c:pt>
                <c:pt idx="22">
                  <c:v>0.92409536961043659</c:v>
                </c:pt>
                <c:pt idx="23">
                  <c:v>0.91209511621614925</c:v>
                </c:pt>
                <c:pt idx="24">
                  <c:v>0.89873384044316607</c:v>
                </c:pt>
                <c:pt idx="25">
                  <c:v>0.88395062426999327</c:v>
                </c:pt>
                <c:pt idx="26">
                  <c:v>0.8676968802403433</c:v>
                </c:pt>
                <c:pt idx="27">
                  <c:v>0.84993858004592138</c:v>
                </c:pt>
                <c:pt idx="28">
                  <c:v>0.83065832124198047</c:v>
                </c:pt>
                <c:pt idx="29">
                  <c:v>0.80985714880662374</c:v>
                </c:pt>
                <c:pt idx="30">
                  <c:v>0.78755605019432018</c:v>
                </c:pt>
                <c:pt idx="31">
                  <c:v>0.76379704836161522</c:v>
                </c:pt>
                <c:pt idx="32">
                  <c:v>0.73864382698692266</c:v>
                </c:pt>
                <c:pt idx="33">
                  <c:v>0.71218183556849257</c:v>
                </c:pt>
                <c:pt idx="34">
                  <c:v>0.68451783883563833</c:v>
                </c:pt>
                <c:pt idx="35">
                  <c:v>0.65577889429830338</c:v>
                </c:pt>
                <c:pt idx="36">
                  <c:v>0.6261107629464594</c:v>
                </c:pt>
                <c:pt idx="37">
                  <c:v>0.59567578010101718</c:v>
                </c:pt>
                <c:pt idx="38">
                  <c:v>0.56465023512494361</c:v>
                </c:pt>
                <c:pt idx="39">
                  <c:v>0.53322132901077779</c:v>
                </c:pt>
                <c:pt idx="40">
                  <c:v>0.50158379669284903</c:v>
                </c:pt>
                <c:pt idx="41">
                  <c:v>0.46993629532315295</c:v>
                </c:pt>
                <c:pt idx="42">
                  <c:v>0.43847766990666082</c:v>
                </c:pt>
                <c:pt idx="43">
                  <c:v>0.40740321304926641</c:v>
                </c:pt>
                <c:pt idx="44">
                  <c:v>0.37690103582935164</c:v>
                </c:pt>
                <c:pt idx="45">
                  <c:v>0.34714866194759109</c:v>
                </c:pt>
                <c:pt idx="46">
                  <c:v>0.31830994761142128</c:v>
                </c:pt>
                <c:pt idx="47">
                  <c:v>0.29053241561103471</c:v>
                </c:pt>
                <c:pt idx="48">
                  <c:v>0.26394507451472204</c:v>
                </c:pt>
                <c:pt idx="49">
                  <c:v>0.23865677380428496</c:v>
                </c:pt>
                <c:pt idx="50">
                  <c:v>0.21475512415405906</c:v>
                </c:pt>
                <c:pt idx="51">
                  <c:v>0.19230599004528592</c:v>
                </c:pt>
                <c:pt idx="52">
                  <c:v>0.17135354059408403</c:v>
                </c:pt>
                <c:pt idx="53">
                  <c:v>0.15192082486085701</c:v>
                </c:pt>
                <c:pt idx="54">
                  <c:v>0.13401082086139415</c:v>
                </c:pt>
                <c:pt idx="55">
                  <c:v>0.11760789368573366</c:v>
                </c:pt>
                <c:pt idx="56">
                  <c:v>0.10267958800238208</c:v>
                </c:pt>
                <c:pt idx="57">
                  <c:v>8.9178674003939307E-2</c:v>
                </c:pt>
                <c:pt idx="58">
                  <c:v>7.7045363529364086E-2</c:v>
                </c:pt>
                <c:pt idx="59">
                  <c:v>6.6209614461833377E-2</c:v>
                </c:pt>
                <c:pt idx="60">
                  <c:v>5.6593446154799332E-2</c:v>
                </c:pt>
                <c:pt idx="61">
                  <c:v>4.8113196047622431E-2</c:v>
                </c:pt>
                <c:pt idx="62">
                  <c:v>4.0681657166987906E-2</c:v>
                </c:pt>
                <c:pt idx="63">
                  <c:v>3.4210047194287441E-2</c:v>
                </c:pt>
                <c:pt idx="64">
                  <c:v>2.8609771532254302E-2</c:v>
                </c:pt>
                <c:pt idx="65">
                  <c:v>2.3793954684118268E-2</c:v>
                </c:pt>
                <c:pt idx="66">
                  <c:v>1.9678725693408561E-2</c:v>
                </c:pt>
                <c:pt idx="67">
                  <c:v>1.6184253905973889E-2</c:v>
                </c:pt>
                <c:pt idx="68">
                  <c:v>1.3235540542114843E-2</c:v>
                </c:pt>
                <c:pt idx="69">
                  <c:v>1.0762979257552874E-2</c:v>
                </c:pt>
                <c:pt idx="70">
                  <c:v>8.7027048941209495E-3</c:v>
                </c:pt>
                <c:pt idx="71">
                  <c:v>6.9967539476334384E-3</c:v>
                </c:pt>
                <c:pt idx="72">
                  <c:v>5.5930629762973583E-3</c:v>
                </c:pt>
                <c:pt idx="73">
                  <c:v>4.445332377023381E-3</c:v>
                </c:pt>
                <c:pt idx="74">
                  <c:v>3.5127828619048174E-3</c:v>
                </c:pt>
                <c:pt idx="75">
                  <c:v>2.7598307998381033E-3</c:v>
                </c:pt>
                <c:pt idx="76">
                  <c:v>2.1557065910282613E-3</c:v>
                </c:pt>
                <c:pt idx="77">
                  <c:v>1.6740376561348302E-3</c:v>
                </c:pt>
                <c:pt idx="78">
                  <c:v>1.2924146737557374E-3</c:v>
                </c:pt>
                <c:pt idx="79">
                  <c:v>9.9195659194750707E-4</c:v>
                </c:pt>
                <c:pt idx="80">
                  <c:v>7.5688684246355553E-4</c:v>
                </c:pt>
                <c:pt idx="81">
                  <c:v>5.7413023667185481E-4</c:v>
                </c:pt>
                <c:pt idx="82">
                  <c:v>4.3293732073412805E-4</c:v>
                </c:pt>
                <c:pt idx="83">
                  <c:v>3.2454058208331027E-4</c:v>
                </c:pt>
                <c:pt idx="84">
                  <c:v>2.4184486676193107E-4</c:v>
                </c:pt>
                <c:pt idx="85">
                  <c:v>1.7915269934409839E-4</c:v>
                </c:pt>
                <c:pt idx="86">
                  <c:v>1.3192388478944217E-4</c:v>
                </c:pt>
                <c:pt idx="87">
                  <c:v>9.6567790080270832E-5</c:v>
                </c:pt>
                <c:pt idx="88">
                  <c:v>7.0266017670794767E-5</c:v>
                </c:pt>
                <c:pt idx="89">
                  <c:v>5.0822751330836802E-5</c:v>
                </c:pt>
                <c:pt idx="90">
                  <c:v>3.6539834154192263E-5</c:v>
                </c:pt>
                <c:pt idx="91">
                  <c:v>2.6113585149700747E-5</c:v>
                </c:pt>
                <c:pt idx="92">
                  <c:v>1.8550434524255976E-5</c:v>
                </c:pt>
                <c:pt idx="93">
                  <c:v>1.3098622306140228E-5</c:v>
                </c:pt>
                <c:pt idx="94">
                  <c:v>9.1934292448803134E-6</c:v>
                </c:pt>
                <c:pt idx="95">
                  <c:v>6.4136672649484083E-6</c:v>
                </c:pt>
                <c:pt idx="96">
                  <c:v>4.4474287759221909E-6</c:v>
                </c:pt>
                <c:pt idx="97">
                  <c:v>3.0653644524925028E-6</c:v>
                </c:pt>
                <c:pt idx="98">
                  <c:v>2.1000166779971963E-6</c:v>
                </c:pt>
                <c:pt idx="99">
                  <c:v>1.429973448541233E-6</c:v>
                </c:pt>
                <c:pt idx="100">
                  <c:v>9.6782092773306516E-7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56128"/>
        <c:axId val="121916032"/>
      </c:scatterChart>
      <c:valAx>
        <c:axId val="12145612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 Rate</a:t>
                </a:r>
              </a:p>
            </c:rich>
          </c:tx>
          <c:layout>
            <c:manualLayout>
              <c:xMode val="edge"/>
              <c:yMode val="edge"/>
              <c:x val="0.47202048649028355"/>
              <c:y val="0.91206030150753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16032"/>
        <c:crosses val="autoZero"/>
        <c:crossBetween val="midCat"/>
        <c:majorUnit val="0.1"/>
      </c:valAx>
      <c:valAx>
        <c:axId val="12191603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Hit Rate</a:t>
                </a:r>
              </a:p>
            </c:rich>
          </c:tx>
          <c:layout>
            <c:manualLayout>
              <c:xMode val="edge"/>
              <c:yMode val="edge"/>
              <c:x val="1.9464720194647202E-2"/>
              <c:y val="0.384422110552763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56128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503806103103"/>
          <c:y val="0.61623843381608501"/>
          <c:w val="0.17530011828729622"/>
          <c:h val="0.105345819637393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/>
              <a:t>z-ROC</a:t>
            </a:r>
          </a:p>
        </c:rich>
      </c:tx>
      <c:layout>
        <c:manualLayout>
          <c:xMode val="edge"/>
          <c:yMode val="edge"/>
          <c:x val="0.44138027574139438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63383538486751E-2"/>
          <c:y val="0.14905188498233449"/>
          <c:w val="0.85057662216375307"/>
          <c:h val="0.78590993899776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869842800986294"/>
                  <c:y val="3.254224617542241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000" b="1"/>
                  </a:pPr>
                  <a:endParaRPr lang="en-US"/>
                </a:p>
              </c:txPr>
            </c:trendlineLbl>
          </c:trendline>
          <c:xVal>
            <c:numRef>
              <c:f>'SDT ROC'!$I$30:$I$36</c:f>
              <c:numCache>
                <c:formatCode>0.000</c:formatCode>
                <c:ptCount val="7"/>
                <c:pt idx="0">
                  <c:v>-2.0988136245050577</c:v>
                </c:pt>
                <c:pt idx="1">
                  <c:v>-1.5273795175235876</c:v>
                </c:pt>
                <c:pt idx="2">
                  <c:v>-1.1833595867506721</c:v>
                </c:pt>
                <c:pt idx="3">
                  <c:v>-0.81658318670639607</c:v>
                </c:pt>
                <c:pt idx="4">
                  <c:v>-0.34069482708779553</c:v>
                </c:pt>
                <c:pt idx="5">
                  <c:v>-5.2221659743473866E-3</c:v>
                </c:pt>
                <c:pt idx="6">
                  <c:v>0.61912603495465424</c:v>
                </c:pt>
              </c:numCache>
            </c:numRef>
          </c:xVal>
          <c:yVal>
            <c:numRef>
              <c:f>'SDT ROC'!$J$30:$J$36</c:f>
              <c:numCache>
                <c:formatCode>0.000</c:formatCode>
                <c:ptCount val="7"/>
                <c:pt idx="0">
                  <c:v>-0.80786783979651577</c:v>
                </c:pt>
                <c:pt idx="1">
                  <c:v>-0.42386171485884805</c:v>
                </c:pt>
                <c:pt idx="2">
                  <c:v>-0.14568930245182327</c:v>
                </c:pt>
                <c:pt idx="3">
                  <c:v>0.12355620925758101</c:v>
                </c:pt>
                <c:pt idx="4">
                  <c:v>0.51126334706615773</c:v>
                </c:pt>
                <c:pt idx="5">
                  <c:v>0.78919165265822189</c:v>
                </c:pt>
                <c:pt idx="6">
                  <c:v>1.3130483196097744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78976"/>
        <c:axId val="180557696"/>
      </c:scatterChart>
      <c:valAx>
        <c:axId val="9687897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57696"/>
        <c:crosses val="autoZero"/>
        <c:crossBetween val="midCat"/>
      </c:valAx>
      <c:valAx>
        <c:axId val="180557696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78976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8</xdr:row>
      <xdr:rowOff>19050</xdr:rowOff>
    </xdr:from>
    <xdr:to>
      <xdr:col>12</xdr:col>
      <xdr:colOff>428625</xdr:colOff>
      <xdr:row>33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16</xdr:row>
      <xdr:rowOff>38100</xdr:rowOff>
    </xdr:from>
    <xdr:to>
      <xdr:col>9</xdr:col>
      <xdr:colOff>371475</xdr:colOff>
      <xdr:row>18</xdr:row>
      <xdr:rowOff>123825</xdr:rowOff>
    </xdr:to>
    <xdr:sp macro="" textlink="">
      <xdr:nvSpPr>
        <xdr:cNvPr id="3" name="TextBox 2"/>
        <xdr:cNvSpPr txBox="1"/>
      </xdr:nvSpPr>
      <xdr:spPr>
        <a:xfrm>
          <a:off x="3886200" y="2667000"/>
          <a:ext cx="23622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1           2        3       4      5    6       7</a:t>
          </a:r>
          <a:r>
            <a:rPr lang="en-US" sz="1100" baseline="0"/>
            <a:t>        8</a:t>
          </a:r>
          <a:endParaRPr lang="en-US" sz="1100"/>
        </a:p>
      </xdr:txBody>
    </xdr:sp>
    <xdr:clientData/>
  </xdr:twoCellAnchor>
  <xdr:twoCellAnchor>
    <xdr:from>
      <xdr:col>9</xdr:col>
      <xdr:colOff>238124</xdr:colOff>
      <xdr:row>16</xdr:row>
      <xdr:rowOff>28574</xdr:rowOff>
    </xdr:from>
    <xdr:to>
      <xdr:col>11</xdr:col>
      <xdr:colOff>228599</xdr:colOff>
      <xdr:row>17</xdr:row>
      <xdr:rowOff>133350</xdr:rowOff>
    </xdr:to>
    <xdr:sp macro="" textlink="">
      <xdr:nvSpPr>
        <xdr:cNvPr id="4" name="TextBox 3"/>
        <xdr:cNvSpPr txBox="1"/>
      </xdr:nvSpPr>
      <xdr:spPr>
        <a:xfrm>
          <a:off x="6115049" y="2657474"/>
          <a:ext cx="1209675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 "Sure Present"</a:t>
          </a:r>
        </a:p>
      </xdr:txBody>
    </xdr:sp>
    <xdr:clientData/>
  </xdr:twoCellAnchor>
  <xdr:twoCellAnchor>
    <xdr:from>
      <xdr:col>4</xdr:col>
      <xdr:colOff>238124</xdr:colOff>
      <xdr:row>16</xdr:row>
      <xdr:rowOff>38099</xdr:rowOff>
    </xdr:from>
    <xdr:to>
      <xdr:col>6</xdr:col>
      <xdr:colOff>228599</xdr:colOff>
      <xdr:row>17</xdr:row>
      <xdr:rowOff>142875</xdr:rowOff>
    </xdr:to>
    <xdr:sp macro="" textlink="">
      <xdr:nvSpPr>
        <xdr:cNvPr id="5" name="TextBox 4"/>
        <xdr:cNvSpPr txBox="1"/>
      </xdr:nvSpPr>
      <xdr:spPr>
        <a:xfrm>
          <a:off x="2895599" y="2666999"/>
          <a:ext cx="1209675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"Sure Absent" 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444500</xdr:colOff>
      <xdr:row>43</xdr:row>
      <xdr:rowOff>38100</xdr:rowOff>
    </xdr:from>
    <xdr:to>
      <xdr:col>10</xdr:col>
      <xdr:colOff>587375</xdr:colOff>
      <xdr:row>66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146050</xdr:colOff>
      <xdr:row>43</xdr:row>
      <xdr:rowOff>76200</xdr:rowOff>
    </xdr:from>
    <xdr:to>
      <xdr:col>17</xdr:col>
      <xdr:colOff>285750</xdr:colOff>
      <xdr:row>66</xdr:row>
      <xdr:rowOff>127000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547688</xdr:colOff>
      <xdr:row>53</xdr:row>
      <xdr:rowOff>154781</xdr:rowOff>
    </xdr:from>
    <xdr:to>
      <xdr:col>16</xdr:col>
      <xdr:colOff>333375</xdr:colOff>
      <xdr:row>55</xdr:row>
      <xdr:rowOff>35719</xdr:rowOff>
    </xdr:to>
    <xdr:sp macro="" textlink="">
      <xdr:nvSpPr>
        <xdr:cNvPr id="4" name="TextBox 3"/>
        <xdr:cNvSpPr txBox="1"/>
      </xdr:nvSpPr>
      <xdr:spPr>
        <a:xfrm>
          <a:off x="10394157" y="9001125"/>
          <a:ext cx="392906" cy="214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d2</a:t>
          </a:r>
        </a:p>
      </xdr:txBody>
    </xdr:sp>
    <xdr:clientData/>
  </xdr:twoCellAnchor>
  <xdr:twoCellAnchor>
    <xdr:from>
      <xdr:col>13</xdr:col>
      <xdr:colOff>271461</xdr:colOff>
      <xdr:row>53</xdr:row>
      <xdr:rowOff>116680</xdr:rowOff>
    </xdr:from>
    <xdr:to>
      <xdr:col>13</xdr:col>
      <xdr:colOff>664367</xdr:colOff>
      <xdr:row>54</xdr:row>
      <xdr:rowOff>164306</xdr:rowOff>
    </xdr:to>
    <xdr:sp macro="" textlink="">
      <xdr:nvSpPr>
        <xdr:cNvPr id="5" name="TextBox 4"/>
        <xdr:cNvSpPr txBox="1"/>
      </xdr:nvSpPr>
      <xdr:spPr>
        <a:xfrm>
          <a:off x="8724899" y="8963024"/>
          <a:ext cx="392906" cy="214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d1</a:t>
          </a:r>
        </a:p>
      </xdr:txBody>
    </xdr:sp>
    <xdr:clientData/>
  </xdr:twoCellAnchor>
  <xdr:twoCellAnchor>
    <xdr:from>
      <xdr:col>15</xdr:col>
      <xdr:colOff>214312</xdr:colOff>
      <xdr:row>52</xdr:row>
      <xdr:rowOff>95250</xdr:rowOff>
    </xdr:from>
    <xdr:to>
      <xdr:col>15</xdr:col>
      <xdr:colOff>488156</xdr:colOff>
      <xdr:row>53</xdr:row>
      <xdr:rowOff>95250</xdr:rowOff>
    </xdr:to>
    <xdr:cxnSp macro="">
      <xdr:nvCxnSpPr>
        <xdr:cNvPr id="7" name="Straight Arrow Connector 6"/>
        <xdr:cNvCxnSpPr/>
      </xdr:nvCxnSpPr>
      <xdr:spPr>
        <a:xfrm flipH="1" flipV="1">
          <a:off x="10060781" y="8774906"/>
          <a:ext cx="273844" cy="1666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452436</xdr:colOff>
      <xdr:row>55</xdr:row>
      <xdr:rowOff>59531</xdr:rowOff>
    </xdr:from>
    <xdr:to>
      <xdr:col>13</xdr:col>
      <xdr:colOff>461961</xdr:colOff>
      <xdr:row>57</xdr:row>
      <xdr:rowOff>57150</xdr:rowOff>
    </xdr:to>
    <xdr:cxnSp macro="">
      <xdr:nvCxnSpPr>
        <xdr:cNvPr id="10" name="Straight Arrow Connector 9"/>
        <xdr:cNvCxnSpPr/>
      </xdr:nvCxnSpPr>
      <xdr:spPr>
        <a:xfrm>
          <a:off x="8905874" y="9239250"/>
          <a:ext cx="9525" cy="3309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topLeftCell="C10" zoomScale="120" zoomScaleNormal="120" workbookViewId="0">
      <selection activeCell="Q17" sqref="Q17"/>
    </sheetView>
  </sheetViews>
  <sheetFormatPr defaultRowHeight="12.75" x14ac:dyDescent="0.2"/>
  <cols>
    <col min="1" max="2" width="9.140625" style="3"/>
    <col min="3" max="3" width="12.42578125" style="3" bestFit="1" customWidth="1"/>
    <col min="4" max="8" width="9.140625" style="3"/>
    <col min="9" max="9" width="11.7109375" style="3" customWidth="1"/>
    <col min="10" max="258" width="9.140625" style="3"/>
    <col min="259" max="259" width="12.42578125" style="3" bestFit="1" customWidth="1"/>
    <col min="260" max="264" width="9.140625" style="3"/>
    <col min="265" max="265" width="11.7109375" style="3" customWidth="1"/>
    <col min="266" max="514" width="9.140625" style="3"/>
    <col min="515" max="515" width="12.42578125" style="3" bestFit="1" customWidth="1"/>
    <col min="516" max="520" width="9.140625" style="3"/>
    <col min="521" max="521" width="11.7109375" style="3" customWidth="1"/>
    <col min="522" max="770" width="9.140625" style="3"/>
    <col min="771" max="771" width="12.42578125" style="3" bestFit="1" customWidth="1"/>
    <col min="772" max="776" width="9.140625" style="3"/>
    <col min="777" max="777" width="11.7109375" style="3" customWidth="1"/>
    <col min="778" max="1026" width="9.140625" style="3"/>
    <col min="1027" max="1027" width="12.42578125" style="3" bestFit="1" customWidth="1"/>
    <col min="1028" max="1032" width="9.140625" style="3"/>
    <col min="1033" max="1033" width="11.7109375" style="3" customWidth="1"/>
    <col min="1034" max="1282" width="9.140625" style="3"/>
    <col min="1283" max="1283" width="12.42578125" style="3" bestFit="1" customWidth="1"/>
    <col min="1284" max="1288" width="9.140625" style="3"/>
    <col min="1289" max="1289" width="11.7109375" style="3" customWidth="1"/>
    <col min="1290" max="1538" width="9.140625" style="3"/>
    <col min="1539" max="1539" width="12.42578125" style="3" bestFit="1" customWidth="1"/>
    <col min="1540" max="1544" width="9.140625" style="3"/>
    <col min="1545" max="1545" width="11.7109375" style="3" customWidth="1"/>
    <col min="1546" max="1794" width="9.140625" style="3"/>
    <col min="1795" max="1795" width="12.42578125" style="3" bestFit="1" customWidth="1"/>
    <col min="1796" max="1800" width="9.140625" style="3"/>
    <col min="1801" max="1801" width="11.7109375" style="3" customWidth="1"/>
    <col min="1802" max="2050" width="9.140625" style="3"/>
    <col min="2051" max="2051" width="12.42578125" style="3" bestFit="1" customWidth="1"/>
    <col min="2052" max="2056" width="9.140625" style="3"/>
    <col min="2057" max="2057" width="11.7109375" style="3" customWidth="1"/>
    <col min="2058" max="2306" width="9.140625" style="3"/>
    <col min="2307" max="2307" width="12.42578125" style="3" bestFit="1" customWidth="1"/>
    <col min="2308" max="2312" width="9.140625" style="3"/>
    <col min="2313" max="2313" width="11.7109375" style="3" customWidth="1"/>
    <col min="2314" max="2562" width="9.140625" style="3"/>
    <col min="2563" max="2563" width="12.42578125" style="3" bestFit="1" customWidth="1"/>
    <col min="2564" max="2568" width="9.140625" style="3"/>
    <col min="2569" max="2569" width="11.7109375" style="3" customWidth="1"/>
    <col min="2570" max="2818" width="9.140625" style="3"/>
    <col min="2819" max="2819" width="12.42578125" style="3" bestFit="1" customWidth="1"/>
    <col min="2820" max="2824" width="9.140625" style="3"/>
    <col min="2825" max="2825" width="11.7109375" style="3" customWidth="1"/>
    <col min="2826" max="3074" width="9.140625" style="3"/>
    <col min="3075" max="3075" width="12.42578125" style="3" bestFit="1" customWidth="1"/>
    <col min="3076" max="3080" width="9.140625" style="3"/>
    <col min="3081" max="3081" width="11.7109375" style="3" customWidth="1"/>
    <col min="3082" max="3330" width="9.140625" style="3"/>
    <col min="3331" max="3331" width="12.42578125" style="3" bestFit="1" customWidth="1"/>
    <col min="3332" max="3336" width="9.140625" style="3"/>
    <col min="3337" max="3337" width="11.7109375" style="3" customWidth="1"/>
    <col min="3338" max="3586" width="9.140625" style="3"/>
    <col min="3587" max="3587" width="12.42578125" style="3" bestFit="1" customWidth="1"/>
    <col min="3588" max="3592" width="9.140625" style="3"/>
    <col min="3593" max="3593" width="11.7109375" style="3" customWidth="1"/>
    <col min="3594" max="3842" width="9.140625" style="3"/>
    <col min="3843" max="3843" width="12.42578125" style="3" bestFit="1" customWidth="1"/>
    <col min="3844" max="3848" width="9.140625" style="3"/>
    <col min="3849" max="3849" width="11.7109375" style="3" customWidth="1"/>
    <col min="3850" max="4098" width="9.140625" style="3"/>
    <col min="4099" max="4099" width="12.42578125" style="3" bestFit="1" customWidth="1"/>
    <col min="4100" max="4104" width="9.140625" style="3"/>
    <col min="4105" max="4105" width="11.7109375" style="3" customWidth="1"/>
    <col min="4106" max="4354" width="9.140625" style="3"/>
    <col min="4355" max="4355" width="12.42578125" style="3" bestFit="1" customWidth="1"/>
    <col min="4356" max="4360" width="9.140625" style="3"/>
    <col min="4361" max="4361" width="11.7109375" style="3" customWidth="1"/>
    <col min="4362" max="4610" width="9.140625" style="3"/>
    <col min="4611" max="4611" width="12.42578125" style="3" bestFit="1" customWidth="1"/>
    <col min="4612" max="4616" width="9.140625" style="3"/>
    <col min="4617" max="4617" width="11.7109375" style="3" customWidth="1"/>
    <col min="4618" max="4866" width="9.140625" style="3"/>
    <col min="4867" max="4867" width="12.42578125" style="3" bestFit="1" customWidth="1"/>
    <col min="4868" max="4872" width="9.140625" style="3"/>
    <col min="4873" max="4873" width="11.7109375" style="3" customWidth="1"/>
    <col min="4874" max="5122" width="9.140625" style="3"/>
    <col min="5123" max="5123" width="12.42578125" style="3" bestFit="1" customWidth="1"/>
    <col min="5124" max="5128" width="9.140625" style="3"/>
    <col min="5129" max="5129" width="11.7109375" style="3" customWidth="1"/>
    <col min="5130" max="5378" width="9.140625" style="3"/>
    <col min="5379" max="5379" width="12.42578125" style="3" bestFit="1" customWidth="1"/>
    <col min="5380" max="5384" width="9.140625" style="3"/>
    <col min="5385" max="5385" width="11.7109375" style="3" customWidth="1"/>
    <col min="5386" max="5634" width="9.140625" style="3"/>
    <col min="5635" max="5635" width="12.42578125" style="3" bestFit="1" customWidth="1"/>
    <col min="5636" max="5640" width="9.140625" style="3"/>
    <col min="5641" max="5641" width="11.7109375" style="3" customWidth="1"/>
    <col min="5642" max="5890" width="9.140625" style="3"/>
    <col min="5891" max="5891" width="12.42578125" style="3" bestFit="1" customWidth="1"/>
    <col min="5892" max="5896" width="9.140625" style="3"/>
    <col min="5897" max="5897" width="11.7109375" style="3" customWidth="1"/>
    <col min="5898" max="6146" width="9.140625" style="3"/>
    <col min="6147" max="6147" width="12.42578125" style="3" bestFit="1" customWidth="1"/>
    <col min="6148" max="6152" width="9.140625" style="3"/>
    <col min="6153" max="6153" width="11.7109375" style="3" customWidth="1"/>
    <col min="6154" max="6402" width="9.140625" style="3"/>
    <col min="6403" max="6403" width="12.42578125" style="3" bestFit="1" customWidth="1"/>
    <col min="6404" max="6408" width="9.140625" style="3"/>
    <col min="6409" max="6409" width="11.7109375" style="3" customWidth="1"/>
    <col min="6410" max="6658" width="9.140625" style="3"/>
    <col min="6659" max="6659" width="12.42578125" style="3" bestFit="1" customWidth="1"/>
    <col min="6660" max="6664" width="9.140625" style="3"/>
    <col min="6665" max="6665" width="11.7109375" style="3" customWidth="1"/>
    <col min="6666" max="6914" width="9.140625" style="3"/>
    <col min="6915" max="6915" width="12.42578125" style="3" bestFit="1" customWidth="1"/>
    <col min="6916" max="6920" width="9.140625" style="3"/>
    <col min="6921" max="6921" width="11.7109375" style="3" customWidth="1"/>
    <col min="6922" max="7170" width="9.140625" style="3"/>
    <col min="7171" max="7171" width="12.42578125" style="3" bestFit="1" customWidth="1"/>
    <col min="7172" max="7176" width="9.140625" style="3"/>
    <col min="7177" max="7177" width="11.7109375" style="3" customWidth="1"/>
    <col min="7178" max="7426" width="9.140625" style="3"/>
    <col min="7427" max="7427" width="12.42578125" style="3" bestFit="1" customWidth="1"/>
    <col min="7428" max="7432" width="9.140625" style="3"/>
    <col min="7433" max="7433" width="11.7109375" style="3" customWidth="1"/>
    <col min="7434" max="7682" width="9.140625" style="3"/>
    <col min="7683" max="7683" width="12.42578125" style="3" bestFit="1" customWidth="1"/>
    <col min="7684" max="7688" width="9.140625" style="3"/>
    <col min="7689" max="7689" width="11.7109375" style="3" customWidth="1"/>
    <col min="7690" max="7938" width="9.140625" style="3"/>
    <col min="7939" max="7939" width="12.42578125" style="3" bestFit="1" customWidth="1"/>
    <col min="7940" max="7944" width="9.140625" style="3"/>
    <col min="7945" max="7945" width="11.7109375" style="3" customWidth="1"/>
    <col min="7946" max="8194" width="9.140625" style="3"/>
    <col min="8195" max="8195" width="12.42578125" style="3" bestFit="1" customWidth="1"/>
    <col min="8196" max="8200" width="9.140625" style="3"/>
    <col min="8201" max="8201" width="11.7109375" style="3" customWidth="1"/>
    <col min="8202" max="8450" width="9.140625" style="3"/>
    <col min="8451" max="8451" width="12.42578125" style="3" bestFit="1" customWidth="1"/>
    <col min="8452" max="8456" width="9.140625" style="3"/>
    <col min="8457" max="8457" width="11.7109375" style="3" customWidth="1"/>
    <col min="8458" max="8706" width="9.140625" style="3"/>
    <col min="8707" max="8707" width="12.42578125" style="3" bestFit="1" customWidth="1"/>
    <col min="8708" max="8712" width="9.140625" style="3"/>
    <col min="8713" max="8713" width="11.7109375" style="3" customWidth="1"/>
    <col min="8714" max="8962" width="9.140625" style="3"/>
    <col min="8963" max="8963" width="12.42578125" style="3" bestFit="1" customWidth="1"/>
    <col min="8964" max="8968" width="9.140625" style="3"/>
    <col min="8969" max="8969" width="11.7109375" style="3" customWidth="1"/>
    <col min="8970" max="9218" width="9.140625" style="3"/>
    <col min="9219" max="9219" width="12.42578125" style="3" bestFit="1" customWidth="1"/>
    <col min="9220" max="9224" width="9.140625" style="3"/>
    <col min="9225" max="9225" width="11.7109375" style="3" customWidth="1"/>
    <col min="9226" max="9474" width="9.140625" style="3"/>
    <col min="9475" max="9475" width="12.42578125" style="3" bestFit="1" customWidth="1"/>
    <col min="9476" max="9480" width="9.140625" style="3"/>
    <col min="9481" max="9481" width="11.7109375" style="3" customWidth="1"/>
    <col min="9482" max="9730" width="9.140625" style="3"/>
    <col min="9731" max="9731" width="12.42578125" style="3" bestFit="1" customWidth="1"/>
    <col min="9732" max="9736" width="9.140625" style="3"/>
    <col min="9737" max="9737" width="11.7109375" style="3" customWidth="1"/>
    <col min="9738" max="9986" width="9.140625" style="3"/>
    <col min="9987" max="9987" width="12.42578125" style="3" bestFit="1" customWidth="1"/>
    <col min="9988" max="9992" width="9.140625" style="3"/>
    <col min="9993" max="9993" width="11.7109375" style="3" customWidth="1"/>
    <col min="9994" max="10242" width="9.140625" style="3"/>
    <col min="10243" max="10243" width="12.42578125" style="3" bestFit="1" customWidth="1"/>
    <col min="10244" max="10248" width="9.140625" style="3"/>
    <col min="10249" max="10249" width="11.7109375" style="3" customWidth="1"/>
    <col min="10250" max="10498" width="9.140625" style="3"/>
    <col min="10499" max="10499" width="12.42578125" style="3" bestFit="1" customWidth="1"/>
    <col min="10500" max="10504" width="9.140625" style="3"/>
    <col min="10505" max="10505" width="11.7109375" style="3" customWidth="1"/>
    <col min="10506" max="10754" width="9.140625" style="3"/>
    <col min="10755" max="10755" width="12.42578125" style="3" bestFit="1" customWidth="1"/>
    <col min="10756" max="10760" width="9.140625" style="3"/>
    <col min="10761" max="10761" width="11.7109375" style="3" customWidth="1"/>
    <col min="10762" max="11010" width="9.140625" style="3"/>
    <col min="11011" max="11011" width="12.42578125" style="3" bestFit="1" customWidth="1"/>
    <col min="11012" max="11016" width="9.140625" style="3"/>
    <col min="11017" max="11017" width="11.7109375" style="3" customWidth="1"/>
    <col min="11018" max="11266" width="9.140625" style="3"/>
    <col min="11267" max="11267" width="12.42578125" style="3" bestFit="1" customWidth="1"/>
    <col min="11268" max="11272" width="9.140625" style="3"/>
    <col min="11273" max="11273" width="11.7109375" style="3" customWidth="1"/>
    <col min="11274" max="11522" width="9.140625" style="3"/>
    <col min="11523" max="11523" width="12.42578125" style="3" bestFit="1" customWidth="1"/>
    <col min="11524" max="11528" width="9.140625" style="3"/>
    <col min="11529" max="11529" width="11.7109375" style="3" customWidth="1"/>
    <col min="11530" max="11778" width="9.140625" style="3"/>
    <col min="11779" max="11779" width="12.42578125" style="3" bestFit="1" customWidth="1"/>
    <col min="11780" max="11784" width="9.140625" style="3"/>
    <col min="11785" max="11785" width="11.7109375" style="3" customWidth="1"/>
    <col min="11786" max="12034" width="9.140625" style="3"/>
    <col min="12035" max="12035" width="12.42578125" style="3" bestFit="1" customWidth="1"/>
    <col min="12036" max="12040" width="9.140625" style="3"/>
    <col min="12041" max="12041" width="11.7109375" style="3" customWidth="1"/>
    <col min="12042" max="12290" width="9.140625" style="3"/>
    <col min="12291" max="12291" width="12.42578125" style="3" bestFit="1" customWidth="1"/>
    <col min="12292" max="12296" width="9.140625" style="3"/>
    <col min="12297" max="12297" width="11.7109375" style="3" customWidth="1"/>
    <col min="12298" max="12546" width="9.140625" style="3"/>
    <col min="12547" max="12547" width="12.42578125" style="3" bestFit="1" customWidth="1"/>
    <col min="12548" max="12552" width="9.140625" style="3"/>
    <col min="12553" max="12553" width="11.7109375" style="3" customWidth="1"/>
    <col min="12554" max="12802" width="9.140625" style="3"/>
    <col min="12803" max="12803" width="12.42578125" style="3" bestFit="1" customWidth="1"/>
    <col min="12804" max="12808" width="9.140625" style="3"/>
    <col min="12809" max="12809" width="11.7109375" style="3" customWidth="1"/>
    <col min="12810" max="13058" width="9.140625" style="3"/>
    <col min="13059" max="13059" width="12.42578125" style="3" bestFit="1" customWidth="1"/>
    <col min="13060" max="13064" width="9.140625" style="3"/>
    <col min="13065" max="13065" width="11.7109375" style="3" customWidth="1"/>
    <col min="13066" max="13314" width="9.140625" style="3"/>
    <col min="13315" max="13315" width="12.42578125" style="3" bestFit="1" customWidth="1"/>
    <col min="13316" max="13320" width="9.140625" style="3"/>
    <col min="13321" max="13321" width="11.7109375" style="3" customWidth="1"/>
    <col min="13322" max="13570" width="9.140625" style="3"/>
    <col min="13571" max="13571" width="12.42578125" style="3" bestFit="1" customWidth="1"/>
    <col min="13572" max="13576" width="9.140625" style="3"/>
    <col min="13577" max="13577" width="11.7109375" style="3" customWidth="1"/>
    <col min="13578" max="13826" width="9.140625" style="3"/>
    <col min="13827" max="13827" width="12.42578125" style="3" bestFit="1" customWidth="1"/>
    <col min="13828" max="13832" width="9.140625" style="3"/>
    <col min="13833" max="13833" width="11.7109375" style="3" customWidth="1"/>
    <col min="13834" max="14082" width="9.140625" style="3"/>
    <col min="14083" max="14083" width="12.42578125" style="3" bestFit="1" customWidth="1"/>
    <col min="14084" max="14088" width="9.140625" style="3"/>
    <col min="14089" max="14089" width="11.7109375" style="3" customWidth="1"/>
    <col min="14090" max="14338" width="9.140625" style="3"/>
    <col min="14339" max="14339" width="12.42578125" style="3" bestFit="1" customWidth="1"/>
    <col min="14340" max="14344" width="9.140625" style="3"/>
    <col min="14345" max="14345" width="11.7109375" style="3" customWidth="1"/>
    <col min="14346" max="14594" width="9.140625" style="3"/>
    <col min="14595" max="14595" width="12.42578125" style="3" bestFit="1" customWidth="1"/>
    <col min="14596" max="14600" width="9.140625" style="3"/>
    <col min="14601" max="14601" width="11.7109375" style="3" customWidth="1"/>
    <col min="14602" max="14850" width="9.140625" style="3"/>
    <col min="14851" max="14851" width="12.42578125" style="3" bestFit="1" customWidth="1"/>
    <col min="14852" max="14856" width="9.140625" style="3"/>
    <col min="14857" max="14857" width="11.7109375" style="3" customWidth="1"/>
    <col min="14858" max="15106" width="9.140625" style="3"/>
    <col min="15107" max="15107" width="12.42578125" style="3" bestFit="1" customWidth="1"/>
    <col min="15108" max="15112" width="9.140625" style="3"/>
    <col min="15113" max="15113" width="11.7109375" style="3" customWidth="1"/>
    <col min="15114" max="15362" width="9.140625" style="3"/>
    <col min="15363" max="15363" width="12.42578125" style="3" bestFit="1" customWidth="1"/>
    <col min="15364" max="15368" width="9.140625" style="3"/>
    <col min="15369" max="15369" width="11.7109375" style="3" customWidth="1"/>
    <col min="15370" max="15618" width="9.140625" style="3"/>
    <col min="15619" max="15619" width="12.42578125" style="3" bestFit="1" customWidth="1"/>
    <col min="15620" max="15624" width="9.140625" style="3"/>
    <col min="15625" max="15625" width="11.7109375" style="3" customWidth="1"/>
    <col min="15626" max="15874" width="9.140625" style="3"/>
    <col min="15875" max="15875" width="12.42578125" style="3" bestFit="1" customWidth="1"/>
    <col min="15876" max="15880" width="9.140625" style="3"/>
    <col min="15881" max="15881" width="11.7109375" style="3" customWidth="1"/>
    <col min="15882" max="16130" width="9.140625" style="3"/>
    <col min="16131" max="16131" width="12.42578125" style="3" bestFit="1" customWidth="1"/>
    <col min="16132" max="16136" width="9.140625" style="3"/>
    <col min="16137" max="16137" width="11.7109375" style="3" customWidth="1"/>
    <col min="16138" max="16384" width="9.140625" style="3"/>
  </cols>
  <sheetData>
    <row r="1" spans="1:10" ht="13.5" thickBot="1" x14ac:dyDescent="0.25">
      <c r="B1" s="4" t="s">
        <v>11</v>
      </c>
      <c r="C1" s="4" t="s">
        <v>12</v>
      </c>
    </row>
    <row r="2" spans="1:10" ht="13.5" thickTop="1" x14ac:dyDescent="0.2">
      <c r="F2" s="5" t="s">
        <v>43</v>
      </c>
      <c r="G2" s="6">
        <v>1</v>
      </c>
      <c r="I2" s="7" t="s">
        <v>13</v>
      </c>
      <c r="J2" s="3">
        <f>1/G3</f>
        <v>1.2820512820512819</v>
      </c>
    </row>
    <row r="3" spans="1:10" ht="13.5" thickBot="1" x14ac:dyDescent="0.25">
      <c r="A3" s="3">
        <v>-3</v>
      </c>
      <c r="B3" s="3">
        <f>NORMDIST(A3, 0,1,0)</f>
        <v>4.4318484119380075E-3</v>
      </c>
      <c r="C3" s="3">
        <f>NORMDIST(A3,$G$2,$J$2,0)</f>
        <v>2.394454374861698E-3</v>
      </c>
      <c r="F3" s="8" t="s">
        <v>10</v>
      </c>
      <c r="G3" s="9">
        <v>0.78</v>
      </c>
    </row>
    <row r="4" spans="1:10" ht="13.5" thickTop="1" x14ac:dyDescent="0.2">
      <c r="A4" s="3">
        <v>-2.9</v>
      </c>
      <c r="B4" s="3">
        <f t="shared" ref="B4:B67" si="0">NORMDIST(A4, 0,1,0)</f>
        <v>5.9525324197758538E-3</v>
      </c>
      <c r="C4" s="3">
        <f t="shared" ref="C4:C67" si="1">NORMDIST(A4,$G$2,$J$2,0)</f>
        <v>3.0449162189431895E-3</v>
      </c>
    </row>
    <row r="5" spans="1:10" x14ac:dyDescent="0.2">
      <c r="A5" s="3">
        <v>-2.8</v>
      </c>
      <c r="B5" s="3">
        <f t="shared" si="0"/>
        <v>7.9154515829799686E-3</v>
      </c>
      <c r="C5" s="3">
        <f t="shared" si="1"/>
        <v>3.8485920744885916E-3</v>
      </c>
      <c r="F5" s="4"/>
      <c r="G5" s="30"/>
      <c r="H5" s="10"/>
      <c r="I5" s="30"/>
      <c r="J5" s="31"/>
    </row>
    <row r="6" spans="1:10" x14ac:dyDescent="0.2">
      <c r="A6" s="3">
        <v>-2.7</v>
      </c>
      <c r="B6" s="3">
        <f t="shared" si="0"/>
        <v>1.0420934814422592E-2</v>
      </c>
      <c r="C6" s="3">
        <f t="shared" si="1"/>
        <v>4.8348852067316064E-3</v>
      </c>
      <c r="F6" s="4"/>
      <c r="G6" s="30"/>
      <c r="H6" s="10"/>
    </row>
    <row r="7" spans="1:10" x14ac:dyDescent="0.2">
      <c r="A7" s="3">
        <v>-2.6</v>
      </c>
      <c r="B7" s="3">
        <f t="shared" si="0"/>
        <v>1.3582969233685613E-2</v>
      </c>
      <c r="C7" s="3">
        <f t="shared" si="1"/>
        <v>6.0370977196855195E-3</v>
      </c>
    </row>
    <row r="8" spans="1:10" x14ac:dyDescent="0.2">
      <c r="A8" s="3">
        <v>-2.5</v>
      </c>
      <c r="B8" s="3">
        <f t="shared" si="0"/>
        <v>1.752830049356854E-2</v>
      </c>
      <c r="C8" s="3">
        <f t="shared" si="1"/>
        <v>7.4925214755608687E-3</v>
      </c>
    </row>
    <row r="9" spans="1:10" x14ac:dyDescent="0.2">
      <c r="A9" s="3">
        <v>-2.4</v>
      </c>
      <c r="B9" s="3">
        <f t="shared" si="0"/>
        <v>2.2394530294842899E-2</v>
      </c>
      <c r="C9" s="3">
        <f t="shared" si="1"/>
        <v>9.2424165835819638E-3</v>
      </c>
    </row>
    <row r="10" spans="1:10" x14ac:dyDescent="0.2">
      <c r="A10" s="3">
        <v>-2.2999999999999998</v>
      </c>
      <c r="B10" s="3">
        <f t="shared" si="0"/>
        <v>2.8327037741601186E-2</v>
      </c>
      <c r="C10" s="3">
        <f t="shared" si="1"/>
        <v>1.1331850469701747E-2</v>
      </c>
    </row>
    <row r="11" spans="1:10" x14ac:dyDescent="0.2">
      <c r="A11" s="3">
        <v>-2.2000000000000002</v>
      </c>
      <c r="B11" s="3">
        <f t="shared" si="0"/>
        <v>3.5474592846231424E-2</v>
      </c>
      <c r="C11" s="3">
        <f t="shared" si="1"/>
        <v>1.3809370541533474E-2</v>
      </c>
    </row>
    <row r="12" spans="1:10" x14ac:dyDescent="0.2">
      <c r="A12" s="3">
        <v>-2.1</v>
      </c>
      <c r="B12" s="3">
        <f t="shared" si="0"/>
        <v>4.3983595980427191E-2</v>
      </c>
      <c r="C12" s="3">
        <f t="shared" si="1"/>
        <v>1.6726484919186574E-2</v>
      </c>
    </row>
    <row r="13" spans="1:10" x14ac:dyDescent="0.2">
      <c r="A13" s="3">
        <v>-2</v>
      </c>
      <c r="B13" s="3">
        <f t="shared" si="0"/>
        <v>5.3990966513188063E-2</v>
      </c>
      <c r="C13" s="3">
        <f t="shared" si="1"/>
        <v>2.0136928867838376E-2</v>
      </c>
    </row>
    <row r="14" spans="1:10" x14ac:dyDescent="0.2">
      <c r="A14" s="3">
        <v>-1.9</v>
      </c>
      <c r="B14" s="3">
        <f t="shared" si="0"/>
        <v>6.5615814774676595E-2</v>
      </c>
      <c r="C14" s="3">
        <f t="shared" si="1"/>
        <v>2.4095699641894272E-2</v>
      </c>
    </row>
    <row r="15" spans="1:10" x14ac:dyDescent="0.2">
      <c r="A15" s="3">
        <v>-1.8</v>
      </c>
      <c r="B15" s="3">
        <f t="shared" si="0"/>
        <v>7.8950158300894149E-2</v>
      </c>
      <c r="C15" s="3">
        <f t="shared" si="1"/>
        <v>2.8657849551183844E-2</v>
      </c>
    </row>
    <row r="16" spans="1:10" x14ac:dyDescent="0.2">
      <c r="A16" s="3">
        <v>-1.7</v>
      </c>
      <c r="B16" s="3">
        <f t="shared" si="0"/>
        <v>9.4049077376886947E-2</v>
      </c>
      <c r="C16" s="3">
        <f t="shared" si="1"/>
        <v>3.3877036195273949E-2</v>
      </c>
    </row>
    <row r="17" spans="1:3" x14ac:dyDescent="0.2">
      <c r="A17" s="3">
        <v>-1.6</v>
      </c>
      <c r="B17" s="3">
        <f t="shared" si="0"/>
        <v>0.11092083467945554</v>
      </c>
      <c r="C17" s="3">
        <f t="shared" si="1"/>
        <v>3.9803839857925759E-2</v>
      </c>
    </row>
    <row r="18" spans="1:3" x14ac:dyDescent="0.2">
      <c r="A18" s="3">
        <v>-1.5</v>
      </c>
      <c r="B18" s="3">
        <f t="shared" si="0"/>
        <v>0.12951759566589174</v>
      </c>
      <c r="C18" s="3">
        <f t="shared" si="1"/>
        <v>4.6483870733676526E-2</v>
      </c>
    </row>
    <row r="19" spans="1:3" x14ac:dyDescent="0.2">
      <c r="A19" s="3">
        <v>-1.4</v>
      </c>
      <c r="B19" s="3">
        <f t="shared" si="0"/>
        <v>0.14972746563574488</v>
      </c>
      <c r="C19" s="3">
        <f t="shared" si="1"/>
        <v>5.3955702534460331E-2</v>
      </c>
    </row>
    <row r="20" spans="1:3" x14ac:dyDescent="0.2">
      <c r="A20" s="3">
        <v>-1.3</v>
      </c>
      <c r="B20" s="3">
        <f t="shared" si="0"/>
        <v>0.17136859204780736</v>
      </c>
      <c r="C20" s="3">
        <f t="shared" si="1"/>
        <v>6.2248683497022027E-2</v>
      </c>
    </row>
    <row r="21" spans="1:3" x14ac:dyDescent="0.2">
      <c r="A21" s="3">
        <v>-1.2</v>
      </c>
      <c r="B21" s="3">
        <f t="shared" si="0"/>
        <v>0.19418605498321295</v>
      </c>
      <c r="C21" s="3">
        <f t="shared" si="1"/>
        <v>7.1380690134938155E-2</v>
      </c>
    </row>
    <row r="22" spans="1:3" x14ac:dyDescent="0.2">
      <c r="A22" s="3">
        <v>-1.1000000000000001</v>
      </c>
      <c r="B22" s="3">
        <f t="shared" si="0"/>
        <v>0.21785217703255053</v>
      </c>
      <c r="C22" s="3">
        <f t="shared" si="1"/>
        <v>8.1355902385526979E-2</v>
      </c>
    </row>
    <row r="23" spans="1:3" x14ac:dyDescent="0.2">
      <c r="A23" s="3">
        <v>-1</v>
      </c>
      <c r="B23" s="3">
        <f t="shared" si="0"/>
        <v>0.24197072451914337</v>
      </c>
      <c r="C23" s="3">
        <f t="shared" si="1"/>
        <v>9.2162690146474185E-2</v>
      </c>
    </row>
    <row r="24" spans="1:3" x14ac:dyDescent="0.2">
      <c r="A24" s="3">
        <v>-0.9</v>
      </c>
      <c r="B24" s="3">
        <f t="shared" si="0"/>
        <v>0.26608524989875482</v>
      </c>
      <c r="C24" s="3">
        <f t="shared" si="1"/>
        <v>0.10377170961048944</v>
      </c>
    </row>
    <row r="25" spans="1:3" x14ac:dyDescent="0.2">
      <c r="A25" s="3">
        <v>-0.8</v>
      </c>
      <c r="B25" s="3">
        <f t="shared" si="0"/>
        <v>0.28969155276148273</v>
      </c>
      <c r="C25" s="3">
        <f t="shared" si="1"/>
        <v>0.1161343123610548</v>
      </c>
    </row>
    <row r="26" spans="1:3" x14ac:dyDescent="0.2">
      <c r="A26" s="3">
        <v>-0.7</v>
      </c>
      <c r="B26" s="3">
        <f t="shared" si="0"/>
        <v>0.31225393336676127</v>
      </c>
      <c r="C26" s="3">
        <f t="shared" si="1"/>
        <v>0.12918137007415115</v>
      </c>
    </row>
    <row r="27" spans="1:3" x14ac:dyDescent="0.2">
      <c r="A27" s="3">
        <v>-0.6</v>
      </c>
      <c r="B27" s="3">
        <f t="shared" si="0"/>
        <v>0.33322460289179967</v>
      </c>
      <c r="C27" s="3">
        <f t="shared" si="1"/>
        <v>0.14282261225281911</v>
      </c>
    </row>
    <row r="28" spans="1:3" x14ac:dyDescent="0.2">
      <c r="A28" s="3">
        <v>-0.5</v>
      </c>
      <c r="B28" s="3">
        <f t="shared" si="0"/>
        <v>0.35206532676429952</v>
      </c>
      <c r="C28" s="3">
        <f t="shared" si="1"/>
        <v>0.15694656333345394</v>
      </c>
    </row>
    <row r="29" spans="1:3" x14ac:dyDescent="0.2">
      <c r="A29" s="3">
        <v>-0.4</v>
      </c>
      <c r="B29" s="3">
        <f t="shared" si="0"/>
        <v>0.36827014030332333</v>
      </c>
      <c r="C29" s="3">
        <f t="shared" si="1"/>
        <v>0.17142114869067915</v>
      </c>
    </row>
    <row r="30" spans="1:3" x14ac:dyDescent="0.2">
      <c r="A30" s="3">
        <v>-0.3</v>
      </c>
      <c r="B30" s="3">
        <f t="shared" si="0"/>
        <v>0.38138781546052414</v>
      </c>
      <c r="C30" s="3">
        <f t="shared" si="1"/>
        <v>0.18609501683552215</v>
      </c>
    </row>
    <row r="31" spans="1:3" x14ac:dyDescent="0.2">
      <c r="A31" s="3">
        <v>-0.2</v>
      </c>
      <c r="B31" s="3">
        <f t="shared" si="0"/>
        <v>0.39104269397545588</v>
      </c>
      <c r="C31" s="3">
        <f t="shared" si="1"/>
        <v>0.20079959813160939</v>
      </c>
    </row>
    <row r="32" spans="1:3" x14ac:dyDescent="0.2">
      <c r="A32" s="3">
        <v>-0.1</v>
      </c>
      <c r="B32" s="3">
        <f t="shared" si="0"/>
        <v>0.39695254747701181</v>
      </c>
      <c r="C32" s="3">
        <f t="shared" si="1"/>
        <v>0.21535188969998534</v>
      </c>
    </row>
    <row r="33" spans="1:10" x14ac:dyDescent="0.2">
      <c r="A33" s="3">
        <v>0</v>
      </c>
      <c r="B33" s="3">
        <f t="shared" si="0"/>
        <v>0.3989422804014327</v>
      </c>
      <c r="C33" s="3">
        <f t="shared" si="1"/>
        <v>0.2295579232348936</v>
      </c>
    </row>
    <row r="34" spans="1:10" x14ac:dyDescent="0.2">
      <c r="A34" s="3">
        <v>0.1</v>
      </c>
      <c r="B34" s="3">
        <f>NORMDIST(A34, 0,1,0)</f>
        <v>0.39695254747701181</v>
      </c>
      <c r="C34" s="3">
        <f t="shared" si="1"/>
        <v>0.24321683887223156</v>
      </c>
    </row>
    <row r="35" spans="1:10" x14ac:dyDescent="0.2">
      <c r="A35" s="3">
        <v>0.2</v>
      </c>
      <c r="B35" s="3">
        <f t="shared" si="0"/>
        <v>0.39104269397545588</v>
      </c>
      <c r="C35" s="3">
        <f t="shared" si="1"/>
        <v>0.25612545588239033</v>
      </c>
    </row>
    <row r="36" spans="1:10" x14ac:dyDescent="0.2">
      <c r="A36" s="3">
        <v>0.3</v>
      </c>
      <c r="B36" s="3">
        <f t="shared" si="0"/>
        <v>0.38138781546052414</v>
      </c>
      <c r="C36" s="3">
        <f t="shared" si="1"/>
        <v>0.26808320171193889</v>
      </c>
    </row>
    <row r="37" spans="1:10" x14ac:dyDescent="0.2">
      <c r="A37" s="3">
        <v>0.4</v>
      </c>
      <c r="B37" s="3">
        <f t="shared" si="0"/>
        <v>0.36827014030332333</v>
      </c>
      <c r="C37" s="3">
        <f t="shared" si="1"/>
        <v>0.27889723662940596</v>
      </c>
    </row>
    <row r="38" spans="1:10" x14ac:dyDescent="0.2">
      <c r="A38" s="3">
        <v>0.5</v>
      </c>
      <c r="B38" s="3">
        <f t="shared" si="0"/>
        <v>0.35206532676429952</v>
      </c>
      <c r="C38" s="3">
        <f t="shared" si="1"/>
        <v>0.28838759360691729</v>
      </c>
      <c r="G38" s="4" t="s">
        <v>39</v>
      </c>
      <c r="H38" s="4" t="s">
        <v>40</v>
      </c>
      <c r="I38" s="4" t="s">
        <v>41</v>
      </c>
      <c r="J38" s="4" t="s">
        <v>38</v>
      </c>
    </row>
    <row r="39" spans="1:10" x14ac:dyDescent="0.2">
      <c r="A39" s="3">
        <v>0.6</v>
      </c>
      <c r="B39" s="3">
        <f t="shared" si="0"/>
        <v>0.33322460289179967</v>
      </c>
      <c r="C39" s="3">
        <f t="shared" si="1"/>
        <v>0.29639214344623166</v>
      </c>
    </row>
    <row r="40" spans="1:10" x14ac:dyDescent="0.2">
      <c r="A40" s="3">
        <v>0.7</v>
      </c>
      <c r="B40" s="3">
        <f t="shared" si="0"/>
        <v>0.31225393336676127</v>
      </c>
      <c r="C40" s="3">
        <f t="shared" si="1"/>
        <v>0.30277119446669537</v>
      </c>
      <c r="F40" s="1" t="s">
        <v>3</v>
      </c>
      <c r="G40" s="2">
        <v>2.0348853724607023</v>
      </c>
      <c r="H40" s="2">
        <v>2.0348853724607023</v>
      </c>
      <c r="I40" s="4">
        <v>0</v>
      </c>
      <c r="J40" s="4">
        <v>0.45</v>
      </c>
    </row>
    <row r="41" spans="1:10" x14ac:dyDescent="0.2">
      <c r="A41" s="3">
        <v>0.8</v>
      </c>
      <c r="B41" s="3">
        <f t="shared" si="0"/>
        <v>0.28969155276148273</v>
      </c>
      <c r="C41" s="3">
        <f t="shared" si="1"/>
        <v>0.30741154473889404</v>
      </c>
      <c r="F41" s="1" t="s">
        <v>4</v>
      </c>
      <c r="G41" s="2">
        <v>1.532003251845474</v>
      </c>
      <c r="H41" s="2">
        <v>1.532003251845474</v>
      </c>
      <c r="I41" s="4">
        <v>0</v>
      </c>
      <c r="J41" s="4">
        <v>0.45</v>
      </c>
    </row>
    <row r="42" spans="1:10" x14ac:dyDescent="0.2">
      <c r="A42" s="3">
        <v>0.9</v>
      </c>
      <c r="B42" s="3">
        <f t="shared" si="0"/>
        <v>0.26608524989875482</v>
      </c>
      <c r="C42" s="3">
        <f t="shared" si="1"/>
        <v>0.31022982273896299</v>
      </c>
      <c r="F42" s="1" t="s">
        <v>5</v>
      </c>
      <c r="G42" s="2">
        <v>1.1835141823947464</v>
      </c>
      <c r="H42" s="2">
        <v>1.1835141823947464</v>
      </c>
      <c r="I42" s="4">
        <v>0</v>
      </c>
      <c r="J42" s="4">
        <v>0.45</v>
      </c>
    </row>
    <row r="43" spans="1:10" x14ac:dyDescent="0.2">
      <c r="A43" s="3">
        <v>1</v>
      </c>
      <c r="B43" s="3">
        <f t="shared" si="0"/>
        <v>0.24197072451914337</v>
      </c>
      <c r="C43" s="3">
        <f t="shared" si="1"/>
        <v>0.3111749787131175</v>
      </c>
      <c r="F43" s="1" t="s">
        <v>6</v>
      </c>
      <c r="G43" s="2">
        <v>0.83207464660671715</v>
      </c>
      <c r="H43" s="2">
        <v>0.83207464660671715</v>
      </c>
      <c r="I43" s="4">
        <v>0</v>
      </c>
      <c r="J43" s="4">
        <v>0.45</v>
      </c>
    </row>
    <row r="44" spans="1:10" x14ac:dyDescent="0.2">
      <c r="A44" s="3">
        <v>1.1000000000000001</v>
      </c>
      <c r="B44" s="3">
        <f t="shared" si="0"/>
        <v>0.21785217703255053</v>
      </c>
      <c r="C44" s="3">
        <f t="shared" si="1"/>
        <v>0.31022982273896299</v>
      </c>
      <c r="F44" s="1" t="s">
        <v>7</v>
      </c>
      <c r="G44" s="2">
        <v>0.35002638694600935</v>
      </c>
      <c r="H44" s="2">
        <v>0.35002638694600935</v>
      </c>
      <c r="I44" s="4">
        <v>0</v>
      </c>
      <c r="J44" s="4">
        <v>0.45</v>
      </c>
    </row>
    <row r="45" spans="1:10" x14ac:dyDescent="0.2">
      <c r="A45" s="3">
        <v>1.2</v>
      </c>
      <c r="B45" s="3">
        <f t="shared" si="0"/>
        <v>0.19418605498321295</v>
      </c>
      <c r="C45" s="3">
        <f t="shared" si="1"/>
        <v>0.30741154473889404</v>
      </c>
      <c r="F45" s="1" t="s">
        <v>8</v>
      </c>
      <c r="G45" s="2">
        <v>8.8801363223258468E-3</v>
      </c>
      <c r="H45" s="2">
        <v>8.8801363223258468E-3</v>
      </c>
      <c r="I45" s="4">
        <v>0</v>
      </c>
      <c r="J45" s="4">
        <v>0.45</v>
      </c>
    </row>
    <row r="46" spans="1:10" x14ac:dyDescent="0.2">
      <c r="A46" s="3">
        <v>1.3</v>
      </c>
      <c r="B46" s="3">
        <f t="shared" si="0"/>
        <v>0.17136859204780736</v>
      </c>
      <c r="C46" s="3">
        <f t="shared" si="1"/>
        <v>0.30277119446669537</v>
      </c>
      <c r="F46" s="1" t="s">
        <v>9</v>
      </c>
      <c r="G46" s="2">
        <v>-0.62633097112712777</v>
      </c>
      <c r="H46" s="2">
        <v>-0.62633097112712777</v>
      </c>
      <c r="I46" s="4">
        <v>0</v>
      </c>
      <c r="J46" s="4">
        <v>0.45</v>
      </c>
    </row>
    <row r="47" spans="1:10" x14ac:dyDescent="0.2">
      <c r="A47" s="3">
        <v>1.4</v>
      </c>
      <c r="B47" s="3">
        <f t="shared" si="0"/>
        <v>0.14972746563574488</v>
      </c>
      <c r="C47" s="3">
        <f t="shared" si="1"/>
        <v>0.29639214344623166</v>
      </c>
      <c r="G47" s="4"/>
      <c r="H47" s="4"/>
    </row>
    <row r="48" spans="1:10" x14ac:dyDescent="0.2">
      <c r="A48" s="3">
        <v>1.5</v>
      </c>
      <c r="B48" s="3">
        <f t="shared" si="0"/>
        <v>0.12951759566589174</v>
      </c>
      <c r="C48" s="3">
        <f t="shared" si="1"/>
        <v>0.28838759360691729</v>
      </c>
      <c r="G48" s="4"/>
      <c r="H48" s="4"/>
    </row>
    <row r="49" spans="1:3" x14ac:dyDescent="0.2">
      <c r="A49" s="3">
        <v>1.6</v>
      </c>
      <c r="B49" s="3">
        <f t="shared" si="0"/>
        <v>0.11092083467945554</v>
      </c>
      <c r="C49" s="3">
        <f t="shared" si="1"/>
        <v>0.27889723662940591</v>
      </c>
    </row>
    <row r="50" spans="1:3" x14ac:dyDescent="0.2">
      <c r="A50" s="3">
        <v>1.7</v>
      </c>
      <c r="B50" s="3">
        <f t="shared" si="0"/>
        <v>9.4049077376886947E-2</v>
      </c>
      <c r="C50" s="3">
        <f t="shared" si="1"/>
        <v>0.26808320171193889</v>
      </c>
    </row>
    <row r="51" spans="1:3" x14ac:dyDescent="0.2">
      <c r="A51" s="3">
        <v>1.8</v>
      </c>
      <c r="B51" s="3">
        <f t="shared" si="0"/>
        <v>7.8950158300894149E-2</v>
      </c>
      <c r="C51" s="3">
        <f t="shared" si="1"/>
        <v>0.25612545588239033</v>
      </c>
    </row>
    <row r="52" spans="1:3" x14ac:dyDescent="0.2">
      <c r="A52" s="3">
        <v>1.9</v>
      </c>
      <c r="B52" s="3">
        <f t="shared" si="0"/>
        <v>6.5615814774676595E-2</v>
      </c>
      <c r="C52" s="3">
        <f t="shared" si="1"/>
        <v>0.24321683887223156</v>
      </c>
    </row>
    <row r="53" spans="1:3" x14ac:dyDescent="0.2">
      <c r="A53" s="3">
        <v>2</v>
      </c>
      <c r="B53" s="3">
        <f t="shared" si="0"/>
        <v>5.3990966513188063E-2</v>
      </c>
      <c r="C53" s="3">
        <f t="shared" si="1"/>
        <v>0.2295579232348936</v>
      </c>
    </row>
    <row r="54" spans="1:3" x14ac:dyDescent="0.2">
      <c r="A54" s="3">
        <v>2.1</v>
      </c>
      <c r="B54" s="3">
        <f t="shared" si="0"/>
        <v>4.3983595980427191E-2</v>
      </c>
      <c r="C54" s="3">
        <f t="shared" si="1"/>
        <v>0.21535188969998534</v>
      </c>
    </row>
    <row r="55" spans="1:3" x14ac:dyDescent="0.2">
      <c r="A55" s="3">
        <v>2.2000000000000002</v>
      </c>
      <c r="B55" s="3">
        <f t="shared" si="0"/>
        <v>3.5474592846231424E-2</v>
      </c>
      <c r="C55" s="3">
        <f t="shared" si="1"/>
        <v>0.20079959813160933</v>
      </c>
    </row>
    <row r="56" spans="1:3" x14ac:dyDescent="0.2">
      <c r="A56" s="3">
        <v>2.2999999999999998</v>
      </c>
      <c r="B56" s="3">
        <f t="shared" si="0"/>
        <v>2.8327037741601186E-2</v>
      </c>
      <c r="C56" s="3">
        <f t="shared" si="1"/>
        <v>0.18609501683552218</v>
      </c>
    </row>
    <row r="57" spans="1:3" x14ac:dyDescent="0.2">
      <c r="A57" s="3">
        <v>2.4</v>
      </c>
      <c r="B57" s="3">
        <f t="shared" si="0"/>
        <v>2.2394530294842899E-2</v>
      </c>
      <c r="C57" s="3">
        <f t="shared" si="1"/>
        <v>0.17142114869067915</v>
      </c>
    </row>
    <row r="58" spans="1:3" x14ac:dyDescent="0.2">
      <c r="A58" s="3">
        <v>2.5000000000000102</v>
      </c>
      <c r="B58" s="3">
        <f t="shared" si="0"/>
        <v>1.7528300493568086E-2</v>
      </c>
      <c r="C58" s="3">
        <f t="shared" si="1"/>
        <v>0.15694656333345247</v>
      </c>
    </row>
    <row r="59" spans="1:3" x14ac:dyDescent="0.2">
      <c r="A59" s="3">
        <v>2.6</v>
      </c>
      <c r="B59" s="3">
        <f t="shared" si="0"/>
        <v>1.3582969233685613E-2</v>
      </c>
      <c r="C59" s="3">
        <f t="shared" si="1"/>
        <v>0.14282261225281911</v>
      </c>
    </row>
    <row r="60" spans="1:3" x14ac:dyDescent="0.2">
      <c r="A60" s="3">
        <v>2.7</v>
      </c>
      <c r="B60" s="3">
        <f t="shared" si="0"/>
        <v>1.0420934814422592E-2</v>
      </c>
      <c r="C60" s="3">
        <f t="shared" si="1"/>
        <v>0.12918137007415112</v>
      </c>
    </row>
    <row r="61" spans="1:3" x14ac:dyDescent="0.2">
      <c r="A61" s="3">
        <v>2.80000000000001</v>
      </c>
      <c r="B61" s="3">
        <f t="shared" si="0"/>
        <v>7.915451582979743E-3</v>
      </c>
      <c r="C61" s="3">
        <f t="shared" si="1"/>
        <v>0.11613431236105351</v>
      </c>
    </row>
    <row r="62" spans="1:3" x14ac:dyDescent="0.2">
      <c r="A62" s="3">
        <v>2.9000000000000101</v>
      </c>
      <c r="B62" s="3">
        <f t="shared" si="0"/>
        <v>5.9525324197756795E-3</v>
      </c>
      <c r="C62" s="3">
        <f t="shared" si="1"/>
        <v>0.10377170961048822</v>
      </c>
    </row>
    <row r="63" spans="1:3" x14ac:dyDescent="0.2">
      <c r="A63" s="3">
        <v>3.0000000000000102</v>
      </c>
      <c r="B63" s="3">
        <f t="shared" si="0"/>
        <v>4.431848411937874E-3</v>
      </c>
      <c r="C63" s="3">
        <f t="shared" si="1"/>
        <v>9.2162690146473047E-2</v>
      </c>
    </row>
    <row r="64" spans="1:3" x14ac:dyDescent="0.2">
      <c r="A64" s="3">
        <v>3.1</v>
      </c>
      <c r="B64" s="3">
        <f t="shared" si="0"/>
        <v>3.2668190561999182E-3</v>
      </c>
      <c r="C64" s="3">
        <f t="shared" si="1"/>
        <v>8.1355902385526979E-2</v>
      </c>
    </row>
    <row r="65" spans="1:3" x14ac:dyDescent="0.2">
      <c r="A65" s="3">
        <v>3.2000000000000099</v>
      </c>
      <c r="B65" s="3">
        <f t="shared" si="0"/>
        <v>2.3840882014647662E-3</v>
      </c>
      <c r="C65" s="3">
        <f t="shared" si="1"/>
        <v>7.1380690134937211E-2</v>
      </c>
    </row>
    <row r="66" spans="1:3" x14ac:dyDescent="0.2">
      <c r="A66" s="3">
        <v>3.30000000000001</v>
      </c>
      <c r="B66" s="3">
        <f t="shared" si="0"/>
        <v>1.7225689390536229E-3</v>
      </c>
      <c r="C66" s="3">
        <f t="shared" si="1"/>
        <v>6.2248683497021118E-2</v>
      </c>
    </row>
    <row r="67" spans="1:3" x14ac:dyDescent="0.2">
      <c r="A67" s="3">
        <v>3.4000000000000101</v>
      </c>
      <c r="B67" s="3">
        <f t="shared" si="0"/>
        <v>1.2322191684729772E-3</v>
      </c>
      <c r="C67" s="3">
        <f t="shared" si="1"/>
        <v>5.3955702534459526E-2</v>
      </c>
    </row>
    <row r="68" spans="1:3" x14ac:dyDescent="0.2">
      <c r="A68" s="3">
        <v>3.5000000000000102</v>
      </c>
      <c r="B68" s="3">
        <f t="shared" ref="B68:B103" si="2">NORMDIST(A68, 0,1,0)</f>
        <v>8.7268269504572915E-4</v>
      </c>
      <c r="C68" s="3">
        <f t="shared" ref="C68:C103" si="3">NORMDIST(A68,$G$2,$J$2,0)</f>
        <v>4.6483870733675804E-2</v>
      </c>
    </row>
    <row r="69" spans="1:3" x14ac:dyDescent="0.2">
      <c r="A69" s="3">
        <v>3.6000000000000099</v>
      </c>
      <c r="B69" s="3">
        <f t="shared" si="2"/>
        <v>6.1190193011375076E-4</v>
      </c>
      <c r="C69" s="3">
        <f t="shared" si="3"/>
        <v>3.9803839857925162E-2</v>
      </c>
    </row>
    <row r="70" spans="1:3" x14ac:dyDescent="0.2">
      <c r="A70" s="3">
        <v>3.7000000000000099</v>
      </c>
      <c r="B70" s="3">
        <f t="shared" si="2"/>
        <v>4.2478027055073593E-4</v>
      </c>
      <c r="C70" s="3">
        <f t="shared" si="3"/>
        <v>3.3877036195273408E-2</v>
      </c>
    </row>
    <row r="71" spans="1:3" x14ac:dyDescent="0.2">
      <c r="A71" s="3">
        <v>3.80000000000001</v>
      </c>
      <c r="B71" s="3">
        <f t="shared" si="2"/>
        <v>2.919469257914491E-4</v>
      </c>
      <c r="C71" s="3">
        <f t="shared" si="3"/>
        <v>2.8657849551183345E-2</v>
      </c>
    </row>
    <row r="72" spans="1:3" x14ac:dyDescent="0.2">
      <c r="A72" s="3">
        <v>3.9000000000000101</v>
      </c>
      <c r="B72" s="3">
        <f t="shared" si="2"/>
        <v>1.9865547139276475E-4</v>
      </c>
      <c r="C72" s="3">
        <f t="shared" si="3"/>
        <v>2.4095699641893831E-2</v>
      </c>
    </row>
    <row r="73" spans="1:3" x14ac:dyDescent="0.2">
      <c r="A73" s="3">
        <v>4.0000000000000098</v>
      </c>
      <c r="B73" s="3">
        <f t="shared" si="2"/>
        <v>1.3383022576488014E-4</v>
      </c>
      <c r="C73" s="3">
        <f t="shared" si="3"/>
        <v>2.0136928867838029E-2</v>
      </c>
    </row>
    <row r="74" spans="1:3" x14ac:dyDescent="0.2">
      <c r="A74" s="3">
        <v>4.1000000000000103</v>
      </c>
      <c r="B74" s="3">
        <f t="shared" si="2"/>
        <v>8.926165717712912E-5</v>
      </c>
      <c r="C74" s="3">
        <f t="shared" si="3"/>
        <v>1.6726484919186255E-2</v>
      </c>
    </row>
    <row r="75" spans="1:3" x14ac:dyDescent="0.2">
      <c r="A75" s="3">
        <v>4.2000000000000099</v>
      </c>
      <c r="B75" s="3">
        <f t="shared" si="2"/>
        <v>5.8943067756537443E-5</v>
      </c>
      <c r="C75" s="3">
        <f t="shared" si="3"/>
        <v>1.380937054153321E-2</v>
      </c>
    </row>
    <row r="76" spans="1:3" x14ac:dyDescent="0.2">
      <c r="A76" s="3">
        <v>4.3000000000000096</v>
      </c>
      <c r="B76" s="3">
        <f t="shared" si="2"/>
        <v>3.853519674208549E-5</v>
      </c>
      <c r="C76" s="3">
        <f t="shared" si="3"/>
        <v>1.1331850469701527E-2</v>
      </c>
    </row>
    <row r="77" spans="1:3" x14ac:dyDescent="0.2">
      <c r="A77" s="3">
        <v>4.4000000000000101</v>
      </c>
      <c r="B77" s="3">
        <f t="shared" si="2"/>
        <v>2.4942471290052468E-5</v>
      </c>
      <c r="C77" s="3">
        <f t="shared" si="3"/>
        <v>9.2424165835817678E-3</v>
      </c>
    </row>
    <row r="78" spans="1:3" x14ac:dyDescent="0.2">
      <c r="A78" s="3">
        <v>4.5000000000000098</v>
      </c>
      <c r="B78" s="3">
        <f t="shared" si="2"/>
        <v>1.5983741106904766E-5</v>
      </c>
      <c r="C78" s="3">
        <f t="shared" si="3"/>
        <v>7.4925214755607161E-3</v>
      </c>
    </row>
    <row r="79" spans="1:3" x14ac:dyDescent="0.2">
      <c r="A79" s="3">
        <v>4.6000000000000103</v>
      </c>
      <c r="B79" s="3">
        <f t="shared" si="2"/>
        <v>1.0140852065486255E-5</v>
      </c>
      <c r="C79" s="3">
        <f t="shared" si="3"/>
        <v>6.0370977196853824E-3</v>
      </c>
    </row>
    <row r="80" spans="1:3" x14ac:dyDescent="0.2">
      <c r="A80" s="3">
        <v>4.7000000000000099</v>
      </c>
      <c r="B80" s="3">
        <f t="shared" si="2"/>
        <v>6.369825178866807E-6</v>
      </c>
      <c r="C80" s="3">
        <f t="shared" si="3"/>
        <v>4.8348852067315031E-3</v>
      </c>
    </row>
    <row r="81" spans="1:3" x14ac:dyDescent="0.2">
      <c r="A81" s="3">
        <v>4.8000000000000096</v>
      </c>
      <c r="B81" s="3">
        <f t="shared" si="2"/>
        <v>3.9612990910318923E-6</v>
      </c>
      <c r="C81" s="3">
        <f t="shared" si="3"/>
        <v>3.8485920744885022E-3</v>
      </c>
    </row>
    <row r="82" spans="1:3" x14ac:dyDescent="0.2">
      <c r="A82" s="3">
        <v>4.9000000000000101</v>
      </c>
      <c r="B82" s="3">
        <f t="shared" si="2"/>
        <v>2.4389607458932395E-6</v>
      </c>
      <c r="C82" s="3">
        <f t="shared" si="3"/>
        <v>3.0449162189431171E-3</v>
      </c>
    </row>
    <row r="83" spans="1:3" x14ac:dyDescent="0.2">
      <c r="A83" s="3">
        <v>5.0000000000000098</v>
      </c>
      <c r="B83" s="3">
        <f t="shared" si="2"/>
        <v>1.4867195147342238E-6</v>
      </c>
      <c r="C83" s="3">
        <f t="shared" si="3"/>
        <v>2.3944543748616381E-3</v>
      </c>
    </row>
    <row r="84" spans="1:3" x14ac:dyDescent="0.2">
      <c r="A84" s="3">
        <v>5.1000000000000103</v>
      </c>
      <c r="B84" s="3">
        <f t="shared" si="2"/>
        <v>8.9724351623828588E-7</v>
      </c>
      <c r="C84" s="3">
        <f t="shared" si="3"/>
        <v>1.8715245881467213E-3</v>
      </c>
    </row>
    <row r="85" spans="1:3" x14ac:dyDescent="0.2">
      <c r="A85" s="3">
        <v>5.2000000000000099</v>
      </c>
      <c r="B85" s="3">
        <f t="shared" si="2"/>
        <v>5.3610353446973477E-7</v>
      </c>
      <c r="C85" s="3">
        <f t="shared" si="3"/>
        <v>1.4539258586028538E-3</v>
      </c>
    </row>
    <row r="86" spans="1:3" x14ac:dyDescent="0.2">
      <c r="A86" s="3">
        <v>5.3000000000000096</v>
      </c>
      <c r="B86" s="3">
        <f t="shared" si="2"/>
        <v>3.1713492167158123E-7</v>
      </c>
      <c r="C86" s="3">
        <f t="shared" si="3"/>
        <v>1.1226560898122066E-3</v>
      </c>
    </row>
    <row r="87" spans="1:3" x14ac:dyDescent="0.2">
      <c r="A87" s="3">
        <v>5.4000000000000101</v>
      </c>
      <c r="B87" s="3">
        <f t="shared" si="2"/>
        <v>1.8573618445551907E-7</v>
      </c>
      <c r="C87" s="3">
        <f t="shared" si="3"/>
        <v>8.6160649616012872E-4</v>
      </c>
    </row>
    <row r="88" spans="1:3" x14ac:dyDescent="0.2">
      <c r="A88" s="3">
        <v>5.5000000000000098</v>
      </c>
      <c r="B88" s="3">
        <f t="shared" si="2"/>
        <v>1.0769760042542703E-7</v>
      </c>
      <c r="C88" s="3">
        <f t="shared" si="3"/>
        <v>6.5724750367136548E-4</v>
      </c>
    </row>
    <row r="89" spans="1:3" x14ac:dyDescent="0.2">
      <c r="A89" s="3">
        <v>5.6000000000000103</v>
      </c>
      <c r="B89" s="3">
        <f t="shared" si="2"/>
        <v>6.1826205001654827E-8</v>
      </c>
      <c r="C89" s="3">
        <f t="shared" si="3"/>
        <v>4.9831811860395682E-4</v>
      </c>
    </row>
    <row r="90" spans="1:3" x14ac:dyDescent="0.2">
      <c r="A90" s="3">
        <v>5.7000000000000099</v>
      </c>
      <c r="B90" s="3">
        <f t="shared" si="2"/>
        <v>3.5139550948202342E-8</v>
      </c>
      <c r="C90" s="3">
        <f t="shared" si="3"/>
        <v>3.7552786097700915E-4</v>
      </c>
    </row>
    <row r="91" spans="1:3" x14ac:dyDescent="0.2">
      <c r="A91" s="3">
        <v>5.8000000000000096</v>
      </c>
      <c r="B91" s="3">
        <f t="shared" si="2"/>
        <v>1.9773196406243547E-8</v>
      </c>
      <c r="C91" s="3">
        <f t="shared" si="3"/>
        <v>2.8127776410411383E-4</v>
      </c>
    </row>
    <row r="92" spans="1:3" x14ac:dyDescent="0.2">
      <c r="A92" s="3">
        <v>5.9000000000000101</v>
      </c>
      <c r="B92" s="3">
        <f t="shared" si="2"/>
        <v>1.1015763624681683E-8</v>
      </c>
      <c r="C92" s="3">
        <f t="shared" si="3"/>
        <v>2.094046837073386E-4</v>
      </c>
    </row>
    <row r="93" spans="1:3" x14ac:dyDescent="0.2">
      <c r="A93" s="3">
        <v>6.0000000000000098</v>
      </c>
      <c r="B93" s="3">
        <f t="shared" si="2"/>
        <v>6.0758828498229403E-9</v>
      </c>
      <c r="C93" s="3">
        <f t="shared" si="3"/>
        <v>1.549512676863579E-4</v>
      </c>
    </row>
    <row r="94" spans="1:3" x14ac:dyDescent="0.2">
      <c r="A94" s="3">
        <v>6.1000000000000103</v>
      </c>
      <c r="B94" s="3">
        <f t="shared" si="2"/>
        <v>3.3178842435470812E-9</v>
      </c>
      <c r="C94" s="3">
        <f t="shared" si="3"/>
        <v>1.1396241094404463E-4</v>
      </c>
    </row>
    <row r="95" spans="1:3" x14ac:dyDescent="0.2">
      <c r="A95" s="3">
        <v>6.2000000000000099</v>
      </c>
      <c r="B95" s="3">
        <f t="shared" si="2"/>
        <v>1.7937839079639713E-9</v>
      </c>
      <c r="C95" s="3">
        <f t="shared" si="3"/>
        <v>8.3307840255755159E-5</v>
      </c>
    </row>
    <row r="96" spans="1:3" x14ac:dyDescent="0.2">
      <c r="A96" s="3">
        <v>6.3000000000000096</v>
      </c>
      <c r="B96" s="3">
        <f t="shared" si="2"/>
        <v>9.6014333703117552E-10</v>
      </c>
      <c r="C96" s="3">
        <f t="shared" si="3"/>
        <v>6.052960991915092E-5</v>
      </c>
    </row>
    <row r="97" spans="1:3" x14ac:dyDescent="0.2">
      <c r="A97" s="3">
        <v>6.4000000000000101</v>
      </c>
      <c r="B97" s="3">
        <f t="shared" si="2"/>
        <v>5.0881402816447307E-10</v>
      </c>
      <c r="C97" s="3">
        <f t="shared" si="3"/>
        <v>4.3712699463721126E-5</v>
      </c>
    </row>
    <row r="98" spans="1:3" x14ac:dyDescent="0.2">
      <c r="A98" s="3">
        <v>6.5000000000000098</v>
      </c>
      <c r="B98" s="3">
        <f t="shared" si="2"/>
        <v>2.6695566147626813E-10</v>
      </c>
      <c r="C98" s="3">
        <f t="shared" si="3"/>
        <v>3.1376545821865616E-5</v>
      </c>
    </row>
    <row r="99" spans="1:3" x14ac:dyDescent="0.2">
      <c r="A99" s="3">
        <v>6.6000000000000103</v>
      </c>
      <c r="B99" s="3">
        <f t="shared" si="2"/>
        <v>1.3866799941652187E-10</v>
      </c>
      <c r="C99" s="3">
        <f t="shared" si="3"/>
        <v>2.2385169539441747E-5</v>
      </c>
    </row>
    <row r="100" spans="1:3" x14ac:dyDescent="0.2">
      <c r="A100" s="3">
        <v>6.7000000000000099</v>
      </c>
      <c r="B100" s="3">
        <f t="shared" si="2"/>
        <v>7.1313281239955943E-11</v>
      </c>
      <c r="C100" s="3">
        <f t="shared" si="3"/>
        <v>1.5873525609302961E-5</v>
      </c>
    </row>
    <row r="101" spans="1:3" x14ac:dyDescent="0.2">
      <c r="A101" s="3">
        <v>6.8000000000000096</v>
      </c>
      <c r="B101" s="3">
        <f t="shared" si="2"/>
        <v>3.6309615017915555E-11</v>
      </c>
      <c r="C101" s="3">
        <f t="shared" si="3"/>
        <v>1.1187786200720545E-5</v>
      </c>
    </row>
    <row r="102" spans="1:3" x14ac:dyDescent="0.2">
      <c r="A102" s="3">
        <v>6.9000000000000101</v>
      </c>
      <c r="B102" s="3">
        <f t="shared" si="2"/>
        <v>1.8303322170154479E-11</v>
      </c>
      <c r="C102" s="3">
        <f t="shared" si="3"/>
        <v>7.8374119030922497E-6</v>
      </c>
    </row>
    <row r="103" spans="1:3" x14ac:dyDescent="0.2">
      <c r="A103" s="3">
        <v>7.0000000000000098</v>
      </c>
      <c r="B103" s="3">
        <f t="shared" si="2"/>
        <v>9.1347204083639765E-12</v>
      </c>
      <c r="C103" s="3">
        <f t="shared" si="3"/>
        <v>5.4570626317507129E-6</v>
      </c>
    </row>
  </sheetData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3"/>
  <sheetViews>
    <sheetView tabSelected="1" topLeftCell="B22" zoomScale="80" zoomScaleNormal="80" workbookViewId="0">
      <selection activeCell="R75" sqref="R75"/>
    </sheetView>
  </sheetViews>
  <sheetFormatPr defaultRowHeight="12.75" x14ac:dyDescent="0.2"/>
  <cols>
    <col min="1" max="7" width="9.140625" style="3"/>
    <col min="8" max="8" width="10.5703125" style="3" customWidth="1"/>
    <col min="9" max="9" width="9.42578125" style="3" customWidth="1"/>
    <col min="10" max="10" width="10.28515625" style="3" customWidth="1"/>
    <col min="11" max="11" width="9.140625" style="3"/>
    <col min="12" max="12" width="14.42578125" style="3" customWidth="1"/>
    <col min="13" max="13" width="9.140625" style="3"/>
    <col min="14" max="14" width="11.7109375" style="3" customWidth="1"/>
    <col min="15" max="263" width="9.140625" style="3"/>
    <col min="264" max="264" width="10.5703125" style="3" customWidth="1"/>
    <col min="265" max="265" width="9.42578125" style="3" customWidth="1"/>
    <col min="266" max="269" width="9.140625" style="3"/>
    <col min="270" max="270" width="11.7109375" style="3" customWidth="1"/>
    <col min="271" max="519" width="9.140625" style="3"/>
    <col min="520" max="520" width="10.5703125" style="3" customWidth="1"/>
    <col min="521" max="521" width="9.42578125" style="3" customWidth="1"/>
    <col min="522" max="525" width="9.140625" style="3"/>
    <col min="526" max="526" width="11.7109375" style="3" customWidth="1"/>
    <col min="527" max="775" width="9.140625" style="3"/>
    <col min="776" max="776" width="10.5703125" style="3" customWidth="1"/>
    <col min="777" max="777" width="9.42578125" style="3" customWidth="1"/>
    <col min="778" max="781" width="9.140625" style="3"/>
    <col min="782" max="782" width="11.7109375" style="3" customWidth="1"/>
    <col min="783" max="1031" width="9.140625" style="3"/>
    <col min="1032" max="1032" width="10.5703125" style="3" customWidth="1"/>
    <col min="1033" max="1033" width="9.42578125" style="3" customWidth="1"/>
    <col min="1034" max="1037" width="9.140625" style="3"/>
    <col min="1038" max="1038" width="11.7109375" style="3" customWidth="1"/>
    <col min="1039" max="1287" width="9.140625" style="3"/>
    <col min="1288" max="1288" width="10.5703125" style="3" customWidth="1"/>
    <col min="1289" max="1289" width="9.42578125" style="3" customWidth="1"/>
    <col min="1290" max="1293" width="9.140625" style="3"/>
    <col min="1294" max="1294" width="11.7109375" style="3" customWidth="1"/>
    <col min="1295" max="1543" width="9.140625" style="3"/>
    <col min="1544" max="1544" width="10.5703125" style="3" customWidth="1"/>
    <col min="1545" max="1545" width="9.42578125" style="3" customWidth="1"/>
    <col min="1546" max="1549" width="9.140625" style="3"/>
    <col min="1550" max="1550" width="11.7109375" style="3" customWidth="1"/>
    <col min="1551" max="1799" width="9.140625" style="3"/>
    <col min="1800" max="1800" width="10.5703125" style="3" customWidth="1"/>
    <col min="1801" max="1801" width="9.42578125" style="3" customWidth="1"/>
    <col min="1802" max="1805" width="9.140625" style="3"/>
    <col min="1806" max="1806" width="11.7109375" style="3" customWidth="1"/>
    <col min="1807" max="2055" width="9.140625" style="3"/>
    <col min="2056" max="2056" width="10.5703125" style="3" customWidth="1"/>
    <col min="2057" max="2057" width="9.42578125" style="3" customWidth="1"/>
    <col min="2058" max="2061" width="9.140625" style="3"/>
    <col min="2062" max="2062" width="11.7109375" style="3" customWidth="1"/>
    <col min="2063" max="2311" width="9.140625" style="3"/>
    <col min="2312" max="2312" width="10.5703125" style="3" customWidth="1"/>
    <col min="2313" max="2313" width="9.42578125" style="3" customWidth="1"/>
    <col min="2314" max="2317" width="9.140625" style="3"/>
    <col min="2318" max="2318" width="11.7109375" style="3" customWidth="1"/>
    <col min="2319" max="2567" width="9.140625" style="3"/>
    <col min="2568" max="2568" width="10.5703125" style="3" customWidth="1"/>
    <col min="2569" max="2569" width="9.42578125" style="3" customWidth="1"/>
    <col min="2570" max="2573" width="9.140625" style="3"/>
    <col min="2574" max="2574" width="11.7109375" style="3" customWidth="1"/>
    <col min="2575" max="2823" width="9.140625" style="3"/>
    <col min="2824" max="2824" width="10.5703125" style="3" customWidth="1"/>
    <col min="2825" max="2825" width="9.42578125" style="3" customWidth="1"/>
    <col min="2826" max="2829" width="9.140625" style="3"/>
    <col min="2830" max="2830" width="11.7109375" style="3" customWidth="1"/>
    <col min="2831" max="3079" width="9.140625" style="3"/>
    <col min="3080" max="3080" width="10.5703125" style="3" customWidth="1"/>
    <col min="3081" max="3081" width="9.42578125" style="3" customWidth="1"/>
    <col min="3082" max="3085" width="9.140625" style="3"/>
    <col min="3086" max="3086" width="11.7109375" style="3" customWidth="1"/>
    <col min="3087" max="3335" width="9.140625" style="3"/>
    <col min="3336" max="3336" width="10.5703125" style="3" customWidth="1"/>
    <col min="3337" max="3337" width="9.42578125" style="3" customWidth="1"/>
    <col min="3338" max="3341" width="9.140625" style="3"/>
    <col min="3342" max="3342" width="11.7109375" style="3" customWidth="1"/>
    <col min="3343" max="3591" width="9.140625" style="3"/>
    <col min="3592" max="3592" width="10.5703125" style="3" customWidth="1"/>
    <col min="3593" max="3593" width="9.42578125" style="3" customWidth="1"/>
    <col min="3594" max="3597" width="9.140625" style="3"/>
    <col min="3598" max="3598" width="11.7109375" style="3" customWidth="1"/>
    <col min="3599" max="3847" width="9.140625" style="3"/>
    <col min="3848" max="3848" width="10.5703125" style="3" customWidth="1"/>
    <col min="3849" max="3849" width="9.42578125" style="3" customWidth="1"/>
    <col min="3850" max="3853" width="9.140625" style="3"/>
    <col min="3854" max="3854" width="11.7109375" style="3" customWidth="1"/>
    <col min="3855" max="4103" width="9.140625" style="3"/>
    <col min="4104" max="4104" width="10.5703125" style="3" customWidth="1"/>
    <col min="4105" max="4105" width="9.42578125" style="3" customWidth="1"/>
    <col min="4106" max="4109" width="9.140625" style="3"/>
    <col min="4110" max="4110" width="11.7109375" style="3" customWidth="1"/>
    <col min="4111" max="4359" width="9.140625" style="3"/>
    <col min="4360" max="4360" width="10.5703125" style="3" customWidth="1"/>
    <col min="4361" max="4361" width="9.42578125" style="3" customWidth="1"/>
    <col min="4362" max="4365" width="9.140625" style="3"/>
    <col min="4366" max="4366" width="11.7109375" style="3" customWidth="1"/>
    <col min="4367" max="4615" width="9.140625" style="3"/>
    <col min="4616" max="4616" width="10.5703125" style="3" customWidth="1"/>
    <col min="4617" max="4617" width="9.42578125" style="3" customWidth="1"/>
    <col min="4618" max="4621" width="9.140625" style="3"/>
    <col min="4622" max="4622" width="11.7109375" style="3" customWidth="1"/>
    <col min="4623" max="4871" width="9.140625" style="3"/>
    <col min="4872" max="4872" width="10.5703125" style="3" customWidth="1"/>
    <col min="4873" max="4873" width="9.42578125" style="3" customWidth="1"/>
    <col min="4874" max="4877" width="9.140625" style="3"/>
    <col min="4878" max="4878" width="11.7109375" style="3" customWidth="1"/>
    <col min="4879" max="5127" width="9.140625" style="3"/>
    <col min="5128" max="5128" width="10.5703125" style="3" customWidth="1"/>
    <col min="5129" max="5129" width="9.42578125" style="3" customWidth="1"/>
    <col min="5130" max="5133" width="9.140625" style="3"/>
    <col min="5134" max="5134" width="11.7109375" style="3" customWidth="1"/>
    <col min="5135" max="5383" width="9.140625" style="3"/>
    <col min="5384" max="5384" width="10.5703125" style="3" customWidth="1"/>
    <col min="5385" max="5385" width="9.42578125" style="3" customWidth="1"/>
    <col min="5386" max="5389" width="9.140625" style="3"/>
    <col min="5390" max="5390" width="11.7109375" style="3" customWidth="1"/>
    <col min="5391" max="5639" width="9.140625" style="3"/>
    <col min="5640" max="5640" width="10.5703125" style="3" customWidth="1"/>
    <col min="5641" max="5641" width="9.42578125" style="3" customWidth="1"/>
    <col min="5642" max="5645" width="9.140625" style="3"/>
    <col min="5646" max="5646" width="11.7109375" style="3" customWidth="1"/>
    <col min="5647" max="5895" width="9.140625" style="3"/>
    <col min="5896" max="5896" width="10.5703125" style="3" customWidth="1"/>
    <col min="5897" max="5897" width="9.42578125" style="3" customWidth="1"/>
    <col min="5898" max="5901" width="9.140625" style="3"/>
    <col min="5902" max="5902" width="11.7109375" style="3" customWidth="1"/>
    <col min="5903" max="6151" width="9.140625" style="3"/>
    <col min="6152" max="6152" width="10.5703125" style="3" customWidth="1"/>
    <col min="6153" max="6153" width="9.42578125" style="3" customWidth="1"/>
    <col min="6154" max="6157" width="9.140625" style="3"/>
    <col min="6158" max="6158" width="11.7109375" style="3" customWidth="1"/>
    <col min="6159" max="6407" width="9.140625" style="3"/>
    <col min="6408" max="6408" width="10.5703125" style="3" customWidth="1"/>
    <col min="6409" max="6409" width="9.42578125" style="3" customWidth="1"/>
    <col min="6410" max="6413" width="9.140625" style="3"/>
    <col min="6414" max="6414" width="11.7109375" style="3" customWidth="1"/>
    <col min="6415" max="6663" width="9.140625" style="3"/>
    <col min="6664" max="6664" width="10.5703125" style="3" customWidth="1"/>
    <col min="6665" max="6665" width="9.42578125" style="3" customWidth="1"/>
    <col min="6666" max="6669" width="9.140625" style="3"/>
    <col min="6670" max="6670" width="11.7109375" style="3" customWidth="1"/>
    <col min="6671" max="6919" width="9.140625" style="3"/>
    <col min="6920" max="6920" width="10.5703125" style="3" customWidth="1"/>
    <col min="6921" max="6921" width="9.42578125" style="3" customWidth="1"/>
    <col min="6922" max="6925" width="9.140625" style="3"/>
    <col min="6926" max="6926" width="11.7109375" style="3" customWidth="1"/>
    <col min="6927" max="7175" width="9.140625" style="3"/>
    <col min="7176" max="7176" width="10.5703125" style="3" customWidth="1"/>
    <col min="7177" max="7177" width="9.42578125" style="3" customWidth="1"/>
    <col min="7178" max="7181" width="9.140625" style="3"/>
    <col min="7182" max="7182" width="11.7109375" style="3" customWidth="1"/>
    <col min="7183" max="7431" width="9.140625" style="3"/>
    <col min="7432" max="7432" width="10.5703125" style="3" customWidth="1"/>
    <col min="7433" max="7433" width="9.42578125" style="3" customWidth="1"/>
    <col min="7434" max="7437" width="9.140625" style="3"/>
    <col min="7438" max="7438" width="11.7109375" style="3" customWidth="1"/>
    <col min="7439" max="7687" width="9.140625" style="3"/>
    <col min="7688" max="7688" width="10.5703125" style="3" customWidth="1"/>
    <col min="7689" max="7689" width="9.42578125" style="3" customWidth="1"/>
    <col min="7690" max="7693" width="9.140625" style="3"/>
    <col min="7694" max="7694" width="11.7109375" style="3" customWidth="1"/>
    <col min="7695" max="7943" width="9.140625" style="3"/>
    <col min="7944" max="7944" width="10.5703125" style="3" customWidth="1"/>
    <col min="7945" max="7945" width="9.42578125" style="3" customWidth="1"/>
    <col min="7946" max="7949" width="9.140625" style="3"/>
    <col min="7950" max="7950" width="11.7109375" style="3" customWidth="1"/>
    <col min="7951" max="8199" width="9.140625" style="3"/>
    <col min="8200" max="8200" width="10.5703125" style="3" customWidth="1"/>
    <col min="8201" max="8201" width="9.42578125" style="3" customWidth="1"/>
    <col min="8202" max="8205" width="9.140625" style="3"/>
    <col min="8206" max="8206" width="11.7109375" style="3" customWidth="1"/>
    <col min="8207" max="8455" width="9.140625" style="3"/>
    <col min="8456" max="8456" width="10.5703125" style="3" customWidth="1"/>
    <col min="8457" max="8457" width="9.42578125" style="3" customWidth="1"/>
    <col min="8458" max="8461" width="9.140625" style="3"/>
    <col min="8462" max="8462" width="11.7109375" style="3" customWidth="1"/>
    <col min="8463" max="8711" width="9.140625" style="3"/>
    <col min="8712" max="8712" width="10.5703125" style="3" customWidth="1"/>
    <col min="8713" max="8713" width="9.42578125" style="3" customWidth="1"/>
    <col min="8714" max="8717" width="9.140625" style="3"/>
    <col min="8718" max="8718" width="11.7109375" style="3" customWidth="1"/>
    <col min="8719" max="8967" width="9.140625" style="3"/>
    <col min="8968" max="8968" width="10.5703125" style="3" customWidth="1"/>
    <col min="8969" max="8969" width="9.42578125" style="3" customWidth="1"/>
    <col min="8970" max="8973" width="9.140625" style="3"/>
    <col min="8974" max="8974" width="11.7109375" style="3" customWidth="1"/>
    <col min="8975" max="9223" width="9.140625" style="3"/>
    <col min="9224" max="9224" width="10.5703125" style="3" customWidth="1"/>
    <col min="9225" max="9225" width="9.42578125" style="3" customWidth="1"/>
    <col min="9226" max="9229" width="9.140625" style="3"/>
    <col min="9230" max="9230" width="11.7109375" style="3" customWidth="1"/>
    <col min="9231" max="9479" width="9.140625" style="3"/>
    <col min="9480" max="9480" width="10.5703125" style="3" customWidth="1"/>
    <col min="9481" max="9481" width="9.42578125" style="3" customWidth="1"/>
    <col min="9482" max="9485" width="9.140625" style="3"/>
    <col min="9486" max="9486" width="11.7109375" style="3" customWidth="1"/>
    <col min="9487" max="9735" width="9.140625" style="3"/>
    <col min="9736" max="9736" width="10.5703125" style="3" customWidth="1"/>
    <col min="9737" max="9737" width="9.42578125" style="3" customWidth="1"/>
    <col min="9738" max="9741" width="9.140625" style="3"/>
    <col min="9742" max="9742" width="11.7109375" style="3" customWidth="1"/>
    <col min="9743" max="9991" width="9.140625" style="3"/>
    <col min="9992" max="9992" width="10.5703125" style="3" customWidth="1"/>
    <col min="9993" max="9993" width="9.42578125" style="3" customWidth="1"/>
    <col min="9994" max="9997" width="9.140625" style="3"/>
    <col min="9998" max="9998" width="11.7109375" style="3" customWidth="1"/>
    <col min="9999" max="10247" width="9.140625" style="3"/>
    <col min="10248" max="10248" width="10.5703125" style="3" customWidth="1"/>
    <col min="10249" max="10249" width="9.42578125" style="3" customWidth="1"/>
    <col min="10250" max="10253" width="9.140625" style="3"/>
    <col min="10254" max="10254" width="11.7109375" style="3" customWidth="1"/>
    <col min="10255" max="10503" width="9.140625" style="3"/>
    <col min="10504" max="10504" width="10.5703125" style="3" customWidth="1"/>
    <col min="10505" max="10505" width="9.42578125" style="3" customWidth="1"/>
    <col min="10506" max="10509" width="9.140625" style="3"/>
    <col min="10510" max="10510" width="11.7109375" style="3" customWidth="1"/>
    <col min="10511" max="10759" width="9.140625" style="3"/>
    <col min="10760" max="10760" width="10.5703125" style="3" customWidth="1"/>
    <col min="10761" max="10761" width="9.42578125" style="3" customWidth="1"/>
    <col min="10762" max="10765" width="9.140625" style="3"/>
    <col min="10766" max="10766" width="11.7109375" style="3" customWidth="1"/>
    <col min="10767" max="11015" width="9.140625" style="3"/>
    <col min="11016" max="11016" width="10.5703125" style="3" customWidth="1"/>
    <col min="11017" max="11017" width="9.42578125" style="3" customWidth="1"/>
    <col min="11018" max="11021" width="9.140625" style="3"/>
    <col min="11022" max="11022" width="11.7109375" style="3" customWidth="1"/>
    <col min="11023" max="11271" width="9.140625" style="3"/>
    <col min="11272" max="11272" width="10.5703125" style="3" customWidth="1"/>
    <col min="11273" max="11273" width="9.42578125" style="3" customWidth="1"/>
    <col min="11274" max="11277" width="9.140625" style="3"/>
    <col min="11278" max="11278" width="11.7109375" style="3" customWidth="1"/>
    <col min="11279" max="11527" width="9.140625" style="3"/>
    <col min="11528" max="11528" width="10.5703125" style="3" customWidth="1"/>
    <col min="11529" max="11529" width="9.42578125" style="3" customWidth="1"/>
    <col min="11530" max="11533" width="9.140625" style="3"/>
    <col min="11534" max="11534" width="11.7109375" style="3" customWidth="1"/>
    <col min="11535" max="11783" width="9.140625" style="3"/>
    <col min="11784" max="11784" width="10.5703125" style="3" customWidth="1"/>
    <col min="11785" max="11785" width="9.42578125" style="3" customWidth="1"/>
    <col min="11786" max="11789" width="9.140625" style="3"/>
    <col min="11790" max="11790" width="11.7109375" style="3" customWidth="1"/>
    <col min="11791" max="12039" width="9.140625" style="3"/>
    <col min="12040" max="12040" width="10.5703125" style="3" customWidth="1"/>
    <col min="12041" max="12041" width="9.42578125" style="3" customWidth="1"/>
    <col min="12042" max="12045" width="9.140625" style="3"/>
    <col min="12046" max="12046" width="11.7109375" style="3" customWidth="1"/>
    <col min="12047" max="12295" width="9.140625" style="3"/>
    <col min="12296" max="12296" width="10.5703125" style="3" customWidth="1"/>
    <col min="12297" max="12297" width="9.42578125" style="3" customWidth="1"/>
    <col min="12298" max="12301" width="9.140625" style="3"/>
    <col min="12302" max="12302" width="11.7109375" style="3" customWidth="1"/>
    <col min="12303" max="12551" width="9.140625" style="3"/>
    <col min="12552" max="12552" width="10.5703125" style="3" customWidth="1"/>
    <col min="12553" max="12553" width="9.42578125" style="3" customWidth="1"/>
    <col min="12554" max="12557" width="9.140625" style="3"/>
    <col min="12558" max="12558" width="11.7109375" style="3" customWidth="1"/>
    <col min="12559" max="12807" width="9.140625" style="3"/>
    <col min="12808" max="12808" width="10.5703125" style="3" customWidth="1"/>
    <col min="12809" max="12809" width="9.42578125" style="3" customWidth="1"/>
    <col min="12810" max="12813" width="9.140625" style="3"/>
    <col min="12814" max="12814" width="11.7109375" style="3" customWidth="1"/>
    <col min="12815" max="13063" width="9.140625" style="3"/>
    <col min="13064" max="13064" width="10.5703125" style="3" customWidth="1"/>
    <col min="13065" max="13065" width="9.42578125" style="3" customWidth="1"/>
    <col min="13066" max="13069" width="9.140625" style="3"/>
    <col min="13070" max="13070" width="11.7109375" style="3" customWidth="1"/>
    <col min="13071" max="13319" width="9.140625" style="3"/>
    <col min="13320" max="13320" width="10.5703125" style="3" customWidth="1"/>
    <col min="13321" max="13321" width="9.42578125" style="3" customWidth="1"/>
    <col min="13322" max="13325" width="9.140625" style="3"/>
    <col min="13326" max="13326" width="11.7109375" style="3" customWidth="1"/>
    <col min="13327" max="13575" width="9.140625" style="3"/>
    <col min="13576" max="13576" width="10.5703125" style="3" customWidth="1"/>
    <col min="13577" max="13577" width="9.42578125" style="3" customWidth="1"/>
    <col min="13578" max="13581" width="9.140625" style="3"/>
    <col min="13582" max="13582" width="11.7109375" style="3" customWidth="1"/>
    <col min="13583" max="13831" width="9.140625" style="3"/>
    <col min="13832" max="13832" width="10.5703125" style="3" customWidth="1"/>
    <col min="13833" max="13833" width="9.42578125" style="3" customWidth="1"/>
    <col min="13834" max="13837" width="9.140625" style="3"/>
    <col min="13838" max="13838" width="11.7109375" style="3" customWidth="1"/>
    <col min="13839" max="14087" width="9.140625" style="3"/>
    <col min="14088" max="14088" width="10.5703125" style="3" customWidth="1"/>
    <col min="14089" max="14089" width="9.42578125" style="3" customWidth="1"/>
    <col min="14090" max="14093" width="9.140625" style="3"/>
    <col min="14094" max="14094" width="11.7109375" style="3" customWidth="1"/>
    <col min="14095" max="14343" width="9.140625" style="3"/>
    <col min="14344" max="14344" width="10.5703125" style="3" customWidth="1"/>
    <col min="14345" max="14345" width="9.42578125" style="3" customWidth="1"/>
    <col min="14346" max="14349" width="9.140625" style="3"/>
    <col min="14350" max="14350" width="11.7109375" style="3" customWidth="1"/>
    <col min="14351" max="14599" width="9.140625" style="3"/>
    <col min="14600" max="14600" width="10.5703125" style="3" customWidth="1"/>
    <col min="14601" max="14601" width="9.42578125" style="3" customWidth="1"/>
    <col min="14602" max="14605" width="9.140625" style="3"/>
    <col min="14606" max="14606" width="11.7109375" style="3" customWidth="1"/>
    <col min="14607" max="14855" width="9.140625" style="3"/>
    <col min="14856" max="14856" width="10.5703125" style="3" customWidth="1"/>
    <col min="14857" max="14857" width="9.42578125" style="3" customWidth="1"/>
    <col min="14858" max="14861" width="9.140625" style="3"/>
    <col min="14862" max="14862" width="11.7109375" style="3" customWidth="1"/>
    <col min="14863" max="15111" width="9.140625" style="3"/>
    <col min="15112" max="15112" width="10.5703125" style="3" customWidth="1"/>
    <col min="15113" max="15113" width="9.42578125" style="3" customWidth="1"/>
    <col min="15114" max="15117" width="9.140625" style="3"/>
    <col min="15118" max="15118" width="11.7109375" style="3" customWidth="1"/>
    <col min="15119" max="15367" width="9.140625" style="3"/>
    <col min="15368" max="15368" width="10.5703125" style="3" customWidth="1"/>
    <col min="15369" max="15369" width="9.42578125" style="3" customWidth="1"/>
    <col min="15370" max="15373" width="9.140625" style="3"/>
    <col min="15374" max="15374" width="11.7109375" style="3" customWidth="1"/>
    <col min="15375" max="15623" width="9.140625" style="3"/>
    <col min="15624" max="15624" width="10.5703125" style="3" customWidth="1"/>
    <col min="15625" max="15625" width="9.42578125" style="3" customWidth="1"/>
    <col min="15626" max="15629" width="9.140625" style="3"/>
    <col min="15630" max="15630" width="11.7109375" style="3" customWidth="1"/>
    <col min="15631" max="15879" width="9.140625" style="3"/>
    <col min="15880" max="15880" width="10.5703125" style="3" customWidth="1"/>
    <col min="15881" max="15881" width="9.42578125" style="3" customWidth="1"/>
    <col min="15882" max="15885" width="9.140625" style="3"/>
    <col min="15886" max="15886" width="11.7109375" style="3" customWidth="1"/>
    <col min="15887" max="16135" width="9.140625" style="3"/>
    <col min="16136" max="16136" width="10.5703125" style="3" customWidth="1"/>
    <col min="16137" max="16137" width="9.42578125" style="3" customWidth="1"/>
    <col min="16138" max="16141" width="9.140625" style="3"/>
    <col min="16142" max="16142" width="11.7109375" style="3" customWidth="1"/>
    <col min="16143" max="16384" width="9.140625" style="3"/>
  </cols>
  <sheetData>
    <row r="1" spans="1:12" x14ac:dyDescent="0.2">
      <c r="B1" s="3" t="s">
        <v>14</v>
      </c>
      <c r="C1" s="3" t="s">
        <v>15</v>
      </c>
    </row>
    <row r="2" spans="1:12" ht="13.5" thickBot="1" x14ac:dyDescent="0.25">
      <c r="H2" s="47" t="s">
        <v>44</v>
      </c>
    </row>
    <row r="3" spans="1:12" ht="13.5" thickTop="1" x14ac:dyDescent="0.2">
      <c r="A3" s="3">
        <v>-3</v>
      </c>
      <c r="B3" s="3">
        <f>1-NORMDIST(A3,0,1,1)</f>
        <v>0.9986501019683699</v>
      </c>
      <c r="C3" s="3">
        <f t="shared" ref="C3:C34" si="0">1-NORMDIST(A3,$F$6,$F$7,1)</f>
        <v>0.99926354850030874</v>
      </c>
      <c r="H3" s="5" t="s">
        <v>43</v>
      </c>
      <c r="I3" s="6">
        <v>1.0049999999999999</v>
      </c>
      <c r="K3" s="45" t="s">
        <v>45</v>
      </c>
      <c r="L3" s="46"/>
    </row>
    <row r="4" spans="1:12" ht="13.5" thickBot="1" x14ac:dyDescent="0.25">
      <c r="A4" s="3">
        <v>-2.9</v>
      </c>
      <c r="B4" s="3">
        <f t="shared" ref="B4:B67" si="1">1-NORMDIST(A4,0,1,1)</f>
        <v>0.99813418669961596</v>
      </c>
      <c r="C4" s="3">
        <f t="shared" si="0"/>
        <v>0.99903425722935779</v>
      </c>
      <c r="H4" s="8" t="s">
        <v>10</v>
      </c>
      <c r="I4" s="9">
        <v>0.79400000000000004</v>
      </c>
    </row>
    <row r="5" spans="1:12" ht="14.25" thickTop="1" thickBot="1" x14ac:dyDescent="0.25">
      <c r="A5" s="3">
        <v>-2.8</v>
      </c>
      <c r="B5" s="3">
        <f t="shared" si="1"/>
        <v>0.99744486966957202</v>
      </c>
      <c r="C5" s="3">
        <f t="shared" si="0"/>
        <v>0.99874100027566437</v>
      </c>
    </row>
    <row r="6" spans="1:12" x14ac:dyDescent="0.2">
      <c r="A6" s="3">
        <v>-2.7</v>
      </c>
      <c r="B6" s="3">
        <f t="shared" si="1"/>
        <v>0.99653302619695938</v>
      </c>
      <c r="C6" s="3">
        <f t="shared" si="0"/>
        <v>0.9983682889402774</v>
      </c>
      <c r="D6" s="44" t="s">
        <v>30</v>
      </c>
      <c r="E6" s="35" t="s">
        <v>16</v>
      </c>
      <c r="F6" s="36">
        <f>I3</f>
        <v>1.0049999999999999</v>
      </c>
      <c r="G6" s="37"/>
      <c r="H6" s="37"/>
      <c r="I6" s="37"/>
      <c r="J6" s="38"/>
    </row>
    <row r="7" spans="1:12" x14ac:dyDescent="0.2">
      <c r="A7" s="3">
        <v>-2.6</v>
      </c>
      <c r="B7" s="3">
        <f t="shared" si="1"/>
        <v>0.99533881197628127</v>
      </c>
      <c r="C7" s="3">
        <f t="shared" si="0"/>
        <v>0.99789757141367985</v>
      </c>
      <c r="E7" s="39" t="s">
        <v>17</v>
      </c>
      <c r="F7" s="24">
        <f>1/I4</f>
        <v>1.2594458438287153</v>
      </c>
      <c r="G7" s="15"/>
      <c r="H7" s="15"/>
      <c r="I7" s="15"/>
      <c r="J7" s="40"/>
    </row>
    <row r="8" spans="1:12" x14ac:dyDescent="0.2">
      <c r="A8" s="3">
        <v>-2.5</v>
      </c>
      <c r="B8" s="3">
        <f t="shared" si="1"/>
        <v>0.99379033467422384</v>
      </c>
      <c r="C8" s="3">
        <f t="shared" si="0"/>
        <v>0.99730681067843518</v>
      </c>
      <c r="E8" s="39"/>
      <c r="F8" s="15"/>
      <c r="G8" s="15"/>
      <c r="H8" s="15"/>
      <c r="I8" s="15"/>
      <c r="J8" s="40"/>
    </row>
    <row r="9" spans="1:12" ht="13.5" thickBot="1" x14ac:dyDescent="0.25">
      <c r="A9" s="3">
        <v>-2.4</v>
      </c>
      <c r="B9" s="3">
        <f t="shared" si="1"/>
        <v>0.99180246407540384</v>
      </c>
      <c r="C9" s="3">
        <f t="shared" si="0"/>
        <v>0.99657005013190036</v>
      </c>
      <c r="E9" s="41" t="s">
        <v>29</v>
      </c>
      <c r="F9" s="42"/>
      <c r="G9" s="42"/>
      <c r="H9" s="42"/>
      <c r="I9" s="42"/>
      <c r="J9" s="43"/>
    </row>
    <row r="10" spans="1:12" x14ac:dyDescent="0.2">
      <c r="A10" s="3">
        <v>-2.2999999999999998</v>
      </c>
      <c r="B10" s="3">
        <f t="shared" si="1"/>
        <v>0.98927588997832416</v>
      </c>
      <c r="C10" s="3">
        <f t="shared" si="0"/>
        <v>0.99565697905415018</v>
      </c>
    </row>
    <row r="11" spans="1:12" x14ac:dyDescent="0.2">
      <c r="A11" s="3">
        <v>-2.2000000000000002</v>
      </c>
      <c r="B11" s="3">
        <f t="shared" si="1"/>
        <v>0.98609655248650141</v>
      </c>
      <c r="C11" s="3">
        <f t="shared" si="0"/>
        <v>0.99453251313408442</v>
      </c>
    </row>
    <row r="12" spans="1:12" x14ac:dyDescent="0.2">
      <c r="A12" s="3">
        <v>-2.1</v>
      </c>
      <c r="B12" s="3">
        <f t="shared" si="1"/>
        <v>0.98213557943718344</v>
      </c>
      <c r="C12" s="3">
        <f t="shared" si="0"/>
        <v>0.99315640838073338</v>
      </c>
    </row>
    <row r="13" spans="1:12" x14ac:dyDescent="0.2">
      <c r="A13" s="3">
        <v>-2</v>
      </c>
      <c r="B13" s="3">
        <f t="shared" si="1"/>
        <v>0.97724986805182079</v>
      </c>
      <c r="C13" s="3">
        <f t="shared" si="0"/>
        <v>0.99148292971945129</v>
      </c>
    </row>
    <row r="14" spans="1:12" x14ac:dyDescent="0.2">
      <c r="A14" s="3">
        <v>-1.9</v>
      </c>
      <c r="B14" s="3">
        <f t="shared" si="1"/>
        <v>0.97128344018399815</v>
      </c>
      <c r="C14" s="3">
        <f t="shared" si="0"/>
        <v>0.98946059820474042</v>
      </c>
    </row>
    <row r="15" spans="1:12" x14ac:dyDescent="0.2">
      <c r="A15" s="3">
        <v>-1.8</v>
      </c>
      <c r="B15" s="3">
        <f t="shared" si="1"/>
        <v>0.96406968088707423</v>
      </c>
      <c r="C15" s="3">
        <f t="shared" si="0"/>
        <v>0.98703204284827017</v>
      </c>
    </row>
    <row r="16" spans="1:12" x14ac:dyDescent="0.2">
      <c r="A16" s="3">
        <v>-1.7</v>
      </c>
      <c r="B16" s="3">
        <f t="shared" si="1"/>
        <v>0.95543453724145699</v>
      </c>
      <c r="C16" s="3">
        <f t="shared" si="0"/>
        <v>0.98413398432194077</v>
      </c>
    </row>
    <row r="17" spans="1:20" x14ac:dyDescent="0.2">
      <c r="A17" s="3">
        <v>-1.6</v>
      </c>
      <c r="B17" s="3">
        <f t="shared" si="1"/>
        <v>0.94520070830044201</v>
      </c>
      <c r="C17" s="3">
        <f t="shared" si="0"/>
        <v>0.98069737800875967</v>
      </c>
    </row>
    <row r="18" spans="1:20" x14ac:dyDescent="0.2">
      <c r="A18" s="3">
        <v>-1.5</v>
      </c>
      <c r="B18" s="3">
        <f t="shared" si="1"/>
        <v>0.93319279873114191</v>
      </c>
      <c r="C18" s="3">
        <f t="shared" si="0"/>
        <v>0.97664774280960565</v>
      </c>
    </row>
    <row r="19" spans="1:20" x14ac:dyDescent="0.2">
      <c r="A19" s="3">
        <v>-1.4</v>
      </c>
      <c r="B19" s="3">
        <f t="shared" si="1"/>
        <v>0.91924334076622893</v>
      </c>
      <c r="C19" s="3">
        <f t="shared" si="0"/>
        <v>0.97190569957453066</v>
      </c>
    </row>
    <row r="20" spans="1:20" x14ac:dyDescent="0.2">
      <c r="A20" s="3">
        <v>-1.3</v>
      </c>
      <c r="B20" s="3">
        <f t="shared" si="1"/>
        <v>0.9031995154143897</v>
      </c>
      <c r="C20" s="3">
        <f t="shared" si="0"/>
        <v>0.96638773886804152</v>
      </c>
    </row>
    <row r="21" spans="1:20" x14ac:dyDescent="0.2">
      <c r="A21" s="3">
        <v>-1.2</v>
      </c>
      <c r="B21" s="3">
        <f t="shared" si="1"/>
        <v>0.88493032977829178</v>
      </c>
      <c r="C21" s="3">
        <f t="shared" si="0"/>
        <v>0.96000723192562443</v>
      </c>
      <c r="N21" s="3" t="s">
        <v>18</v>
      </c>
    </row>
    <row r="22" spans="1:20" x14ac:dyDescent="0.2">
      <c r="A22" s="3">
        <v>-1.1000000000000001</v>
      </c>
      <c r="B22" s="3">
        <f t="shared" si="1"/>
        <v>0.86433393905361733</v>
      </c>
      <c r="C22" s="3">
        <f t="shared" si="0"/>
        <v>0.9526756911306723</v>
      </c>
    </row>
    <row r="23" spans="1:20" x14ac:dyDescent="0.2">
      <c r="A23" s="3">
        <v>-1</v>
      </c>
      <c r="B23" s="3">
        <f t="shared" si="1"/>
        <v>0.84134474606854304</v>
      </c>
      <c r="C23" s="3">
        <f t="shared" si="0"/>
        <v>0.94430427725895416</v>
      </c>
      <c r="L23" s="11"/>
      <c r="M23" s="12"/>
      <c r="N23" s="12"/>
      <c r="O23" s="12"/>
      <c r="P23" s="12"/>
      <c r="Q23" s="12"/>
      <c r="R23" s="12"/>
      <c r="S23" s="12"/>
      <c r="T23" s="13"/>
    </row>
    <row r="24" spans="1:20" x14ac:dyDescent="0.2">
      <c r="A24" s="3">
        <v>-0.9</v>
      </c>
      <c r="B24" s="3">
        <f t="shared" si="1"/>
        <v>0.81593987465324047</v>
      </c>
      <c r="C24" s="3">
        <f t="shared" si="0"/>
        <v>0.93480554033851493</v>
      </c>
      <c r="L24" s="14"/>
      <c r="M24" s="15"/>
      <c r="N24" s="15"/>
      <c r="O24" s="15"/>
      <c r="P24" s="15"/>
      <c r="Q24" s="15"/>
      <c r="R24" s="15"/>
      <c r="S24" s="15"/>
      <c r="T24" s="16"/>
    </row>
    <row r="25" spans="1:20" x14ac:dyDescent="0.2">
      <c r="A25" s="3">
        <v>-0.8</v>
      </c>
      <c r="B25" s="3">
        <f t="shared" si="1"/>
        <v>0.78814460141660336</v>
      </c>
      <c r="C25" s="3">
        <f t="shared" si="0"/>
        <v>0.92409536961043659</v>
      </c>
      <c r="L25" s="14" t="s">
        <v>19</v>
      </c>
      <c r="M25" s="15"/>
      <c r="N25" s="15"/>
      <c r="O25" s="15"/>
      <c r="P25" s="15" t="s">
        <v>20</v>
      </c>
      <c r="Q25" s="15"/>
      <c r="R25" s="15"/>
      <c r="S25" s="15" t="s">
        <v>21</v>
      </c>
      <c r="T25" s="16"/>
    </row>
    <row r="26" spans="1:20" x14ac:dyDescent="0.2">
      <c r="A26" s="3">
        <v>-0.7</v>
      </c>
      <c r="B26" s="3">
        <f t="shared" si="1"/>
        <v>0.75803634777692697</v>
      </c>
      <c r="C26" s="3">
        <f t="shared" si="0"/>
        <v>0.91209511621614925</v>
      </c>
      <c r="L26" s="14"/>
      <c r="M26" s="20" t="s">
        <v>49</v>
      </c>
      <c r="N26" s="20" t="s">
        <v>50</v>
      </c>
      <c r="O26" s="15"/>
      <c r="P26" s="15"/>
      <c r="Q26" s="15"/>
      <c r="R26" s="15"/>
      <c r="S26" s="15"/>
      <c r="T26" s="16"/>
    </row>
    <row r="27" spans="1:20" x14ac:dyDescent="0.2">
      <c r="A27" s="3">
        <v>-0.6</v>
      </c>
      <c r="B27" s="3">
        <f t="shared" si="1"/>
        <v>0.72574688224992645</v>
      </c>
      <c r="C27" s="3">
        <f t="shared" si="0"/>
        <v>0.89873384044316607</v>
      </c>
      <c r="G27" s="17" t="s">
        <v>22</v>
      </c>
      <c r="L27" s="18" t="s">
        <v>0</v>
      </c>
      <c r="M27" s="19" t="s">
        <v>1</v>
      </c>
      <c r="N27" s="19" t="s">
        <v>2</v>
      </c>
      <c r="O27" s="15"/>
      <c r="P27" s="19" t="s">
        <v>1</v>
      </c>
      <c r="Q27" s="19" t="s">
        <v>2</v>
      </c>
      <c r="R27" s="15"/>
      <c r="S27" s="20" t="s">
        <v>23</v>
      </c>
      <c r="T27" s="21" t="s">
        <v>24</v>
      </c>
    </row>
    <row r="28" spans="1:20" x14ac:dyDescent="0.2">
      <c r="A28" s="3">
        <v>-0.5</v>
      </c>
      <c r="B28" s="3">
        <f t="shared" si="1"/>
        <v>0.69146246127401312</v>
      </c>
      <c r="C28" s="3">
        <f t="shared" si="0"/>
        <v>0.88395062426999327</v>
      </c>
      <c r="L28" s="32">
        <v>8</v>
      </c>
      <c r="M28" s="23">
        <v>503</v>
      </c>
      <c r="N28" s="23">
        <v>43</v>
      </c>
      <c r="O28" s="15"/>
      <c r="P28" s="20">
        <f>M28</f>
        <v>503</v>
      </c>
      <c r="Q28" s="20">
        <f>N28</f>
        <v>43</v>
      </c>
      <c r="R28" s="15"/>
      <c r="S28" s="24">
        <f t="shared" ref="S28:T35" si="2">P28/$M$37</f>
        <v>0.20958333333333334</v>
      </c>
      <c r="T28" s="25">
        <f t="shared" si="2"/>
        <v>1.7916666666666668E-2</v>
      </c>
    </row>
    <row r="29" spans="1:20" x14ac:dyDescent="0.2">
      <c r="A29" s="3">
        <v>-0.4</v>
      </c>
      <c r="B29" s="3">
        <f t="shared" si="1"/>
        <v>0.65542174161032429</v>
      </c>
      <c r="C29" s="3">
        <f t="shared" si="0"/>
        <v>0.8676968802403433</v>
      </c>
      <c r="F29" s="4"/>
      <c r="G29" s="4" t="s">
        <v>14</v>
      </c>
      <c r="H29" s="4" t="s">
        <v>15</v>
      </c>
      <c r="I29" s="4" t="s">
        <v>26</v>
      </c>
      <c r="J29" s="4" t="s">
        <v>27</v>
      </c>
      <c r="L29" s="32">
        <v>7</v>
      </c>
      <c r="M29" s="23">
        <v>303</v>
      </c>
      <c r="N29" s="23">
        <v>109</v>
      </c>
      <c r="O29" s="15"/>
      <c r="P29" s="20">
        <f t="shared" ref="P29:Q35" si="3">M29+P28</f>
        <v>806</v>
      </c>
      <c r="Q29" s="20">
        <f t="shared" si="3"/>
        <v>152</v>
      </c>
      <c r="R29" s="15"/>
      <c r="S29" s="24">
        <f t="shared" si="2"/>
        <v>0.33583333333333332</v>
      </c>
      <c r="T29" s="25">
        <f t="shared" si="2"/>
        <v>6.3333333333333339E-2</v>
      </c>
    </row>
    <row r="30" spans="1:20" x14ac:dyDescent="0.2">
      <c r="A30" s="3">
        <v>-0.3</v>
      </c>
      <c r="B30" s="3">
        <f t="shared" si="1"/>
        <v>0.61791142218895267</v>
      </c>
      <c r="C30" s="3">
        <f t="shared" si="0"/>
        <v>0.84993858004592138</v>
      </c>
      <c r="F30" s="20">
        <v>8</v>
      </c>
      <c r="G30" s="26">
        <f t="shared" ref="G30:G37" si="4">T28</f>
        <v>1.7916666666666668E-2</v>
      </c>
      <c r="H30" s="26">
        <f t="shared" ref="H30:H37" si="5">S28</f>
        <v>0.20958333333333334</v>
      </c>
      <c r="I30" s="26">
        <f t="shared" ref="I30:J36" si="6">NORMSINV(G30)</f>
        <v>-2.0988136245050577</v>
      </c>
      <c r="J30" s="26">
        <f t="shared" si="6"/>
        <v>-0.80786783979651577</v>
      </c>
      <c r="K30" s="31"/>
      <c r="L30" s="32">
        <v>6</v>
      </c>
      <c r="M30" s="23">
        <v>255</v>
      </c>
      <c r="N30" s="23">
        <v>132</v>
      </c>
      <c r="O30" s="15"/>
      <c r="P30" s="20">
        <f t="shared" si="3"/>
        <v>1061</v>
      </c>
      <c r="Q30" s="20">
        <f t="shared" si="3"/>
        <v>284</v>
      </c>
      <c r="R30" s="15"/>
      <c r="S30" s="24">
        <f t="shared" si="2"/>
        <v>0.44208333333333333</v>
      </c>
      <c r="T30" s="25">
        <f t="shared" si="2"/>
        <v>0.11833333333333333</v>
      </c>
    </row>
    <row r="31" spans="1:20" x14ac:dyDescent="0.2">
      <c r="A31" s="3">
        <v>-0.2</v>
      </c>
      <c r="B31" s="3">
        <f t="shared" si="1"/>
        <v>0.57925970943910299</v>
      </c>
      <c r="C31" s="3">
        <f t="shared" si="0"/>
        <v>0.83065832124198047</v>
      </c>
      <c r="F31" s="20">
        <v>7</v>
      </c>
      <c r="G31" s="26">
        <f t="shared" si="4"/>
        <v>6.3333333333333339E-2</v>
      </c>
      <c r="H31" s="26">
        <f t="shared" si="5"/>
        <v>0.33583333333333332</v>
      </c>
      <c r="I31" s="26">
        <f t="shared" si="6"/>
        <v>-1.5273795175235876</v>
      </c>
      <c r="J31" s="26">
        <f t="shared" si="6"/>
        <v>-0.42386171485884805</v>
      </c>
      <c r="K31" s="31"/>
      <c r="L31" s="32">
        <v>5</v>
      </c>
      <c r="M31" s="23">
        <v>257</v>
      </c>
      <c r="N31" s="23">
        <v>213</v>
      </c>
      <c r="O31" s="15"/>
      <c r="P31" s="20">
        <f t="shared" si="3"/>
        <v>1318</v>
      </c>
      <c r="Q31" s="20">
        <f t="shared" si="3"/>
        <v>497</v>
      </c>
      <c r="R31" s="15"/>
      <c r="S31" s="24">
        <f t="shared" si="2"/>
        <v>0.54916666666666669</v>
      </c>
      <c r="T31" s="25">
        <f t="shared" si="2"/>
        <v>0.20708333333333334</v>
      </c>
    </row>
    <row r="32" spans="1:20" x14ac:dyDescent="0.2">
      <c r="A32" s="3">
        <v>-0.1</v>
      </c>
      <c r="B32" s="3">
        <f t="shared" si="1"/>
        <v>0.53982783727702899</v>
      </c>
      <c r="C32" s="3">
        <f t="shared" si="0"/>
        <v>0.80985714880662374</v>
      </c>
      <c r="F32" s="20">
        <v>6</v>
      </c>
      <c r="G32" s="26">
        <f t="shared" si="4"/>
        <v>0.11833333333333333</v>
      </c>
      <c r="H32" s="26">
        <f t="shared" si="5"/>
        <v>0.44208333333333333</v>
      </c>
      <c r="I32" s="26">
        <f t="shared" si="6"/>
        <v>-1.1833595867506721</v>
      </c>
      <c r="J32" s="26">
        <f t="shared" si="6"/>
        <v>-0.14568930245182327</v>
      </c>
      <c r="K32" s="31"/>
      <c r="L32" s="32">
        <v>4</v>
      </c>
      <c r="M32" s="23">
        <v>351</v>
      </c>
      <c r="N32" s="23">
        <v>383</v>
      </c>
      <c r="O32" s="15"/>
      <c r="P32" s="20">
        <f t="shared" si="3"/>
        <v>1669</v>
      </c>
      <c r="Q32" s="20">
        <f t="shared" si="3"/>
        <v>880</v>
      </c>
      <c r="R32" s="15"/>
      <c r="S32" s="24">
        <f t="shared" si="2"/>
        <v>0.69541666666666668</v>
      </c>
      <c r="T32" s="25">
        <f t="shared" si="2"/>
        <v>0.36666666666666664</v>
      </c>
    </row>
    <row r="33" spans="1:20" x14ac:dyDescent="0.2">
      <c r="A33" s="3">
        <v>0</v>
      </c>
      <c r="B33" s="3">
        <f t="shared" si="1"/>
        <v>0.5</v>
      </c>
      <c r="C33" s="3">
        <f t="shared" si="0"/>
        <v>0.78755605019432018</v>
      </c>
      <c r="F33" s="20">
        <v>5</v>
      </c>
      <c r="G33" s="26">
        <f t="shared" si="4"/>
        <v>0.20708333333333334</v>
      </c>
      <c r="H33" s="26">
        <f t="shared" si="5"/>
        <v>0.54916666666666669</v>
      </c>
      <c r="I33" s="26">
        <f t="shared" si="6"/>
        <v>-0.81658318670639607</v>
      </c>
      <c r="J33" s="26">
        <f t="shared" si="6"/>
        <v>0.12355620925758101</v>
      </c>
      <c r="K33" s="31"/>
      <c r="L33" s="32">
        <v>3</v>
      </c>
      <c r="M33" s="23">
        <v>215</v>
      </c>
      <c r="N33" s="23">
        <v>315</v>
      </c>
      <c r="O33" s="15"/>
      <c r="P33" s="20">
        <f t="shared" si="3"/>
        <v>1884</v>
      </c>
      <c r="Q33" s="20">
        <f t="shared" si="3"/>
        <v>1195</v>
      </c>
      <c r="R33" s="15"/>
      <c r="S33" s="24">
        <f t="shared" si="2"/>
        <v>0.78500000000000003</v>
      </c>
      <c r="T33" s="25">
        <f t="shared" si="2"/>
        <v>0.49791666666666667</v>
      </c>
    </row>
    <row r="34" spans="1:20" x14ac:dyDescent="0.2">
      <c r="A34" s="3">
        <v>0.1</v>
      </c>
      <c r="B34" s="3">
        <f t="shared" si="1"/>
        <v>0.46017216272297101</v>
      </c>
      <c r="C34" s="3">
        <f t="shared" si="0"/>
        <v>0.76379704836161522</v>
      </c>
      <c r="F34" s="20">
        <v>4</v>
      </c>
      <c r="G34" s="26">
        <f t="shared" si="4"/>
        <v>0.36666666666666664</v>
      </c>
      <c r="H34" s="26">
        <f t="shared" si="5"/>
        <v>0.69541666666666668</v>
      </c>
      <c r="I34" s="26">
        <f t="shared" si="6"/>
        <v>-0.34069482708779553</v>
      </c>
      <c r="J34" s="26">
        <f t="shared" si="6"/>
        <v>0.51126334706615773</v>
      </c>
      <c r="K34" s="31"/>
      <c r="L34" s="32">
        <v>2</v>
      </c>
      <c r="M34" s="33">
        <v>289</v>
      </c>
      <c r="N34" s="33">
        <v>562</v>
      </c>
      <c r="O34" s="15"/>
      <c r="P34" s="20">
        <f t="shared" si="3"/>
        <v>2173</v>
      </c>
      <c r="Q34" s="20">
        <f t="shared" si="3"/>
        <v>1757</v>
      </c>
      <c r="R34" s="15"/>
      <c r="S34" s="24">
        <f t="shared" si="2"/>
        <v>0.90541666666666665</v>
      </c>
      <c r="T34" s="25">
        <f t="shared" si="2"/>
        <v>0.73208333333333331</v>
      </c>
    </row>
    <row r="35" spans="1:20" x14ac:dyDescent="0.2">
      <c r="A35" s="3">
        <v>0.2</v>
      </c>
      <c r="B35" s="3">
        <f t="shared" si="1"/>
        <v>0.42074029056089701</v>
      </c>
      <c r="C35" s="3">
        <f t="shared" ref="C35:C66" si="7">1-NORMDIST(A35,$F$6,$F$7,1)</f>
        <v>0.73864382698692266</v>
      </c>
      <c r="F35" s="20">
        <v>3</v>
      </c>
      <c r="G35" s="26">
        <f t="shared" si="4"/>
        <v>0.49791666666666667</v>
      </c>
      <c r="H35" s="26">
        <f t="shared" si="5"/>
        <v>0.78500000000000003</v>
      </c>
      <c r="I35" s="26">
        <f t="shared" si="6"/>
        <v>-5.2221659743473866E-3</v>
      </c>
      <c r="J35" s="26">
        <f t="shared" si="6"/>
        <v>0.78919165265822189</v>
      </c>
      <c r="K35" s="31"/>
      <c r="L35" s="32">
        <v>1</v>
      </c>
      <c r="M35" s="34">
        <v>227</v>
      </c>
      <c r="N35" s="34">
        <v>643</v>
      </c>
      <c r="P35" s="20">
        <f t="shared" si="3"/>
        <v>2400</v>
      </c>
      <c r="Q35" s="20">
        <f t="shared" si="3"/>
        <v>2400</v>
      </c>
      <c r="S35" s="20">
        <f t="shared" si="2"/>
        <v>1</v>
      </c>
      <c r="T35" s="21">
        <f t="shared" si="2"/>
        <v>1</v>
      </c>
    </row>
    <row r="36" spans="1:20" x14ac:dyDescent="0.2">
      <c r="A36" s="3">
        <v>0.3</v>
      </c>
      <c r="B36" s="3">
        <f t="shared" si="1"/>
        <v>0.38208857781104733</v>
      </c>
      <c r="C36" s="3">
        <f t="shared" si="7"/>
        <v>0.71218183556849257</v>
      </c>
      <c r="F36" s="20">
        <v>2</v>
      </c>
      <c r="G36" s="26">
        <f t="shared" si="4"/>
        <v>0.73208333333333331</v>
      </c>
      <c r="H36" s="26">
        <f t="shared" si="5"/>
        <v>0.90541666666666665</v>
      </c>
      <c r="I36" s="26">
        <f t="shared" si="6"/>
        <v>0.61912603495465424</v>
      </c>
      <c r="J36" s="26">
        <f t="shared" si="6"/>
        <v>1.3130483196097744</v>
      </c>
      <c r="K36" s="31"/>
      <c r="L36" s="14"/>
      <c r="T36" s="16"/>
    </row>
    <row r="37" spans="1:20" x14ac:dyDescent="0.2">
      <c r="A37" s="3">
        <v>0.4</v>
      </c>
      <c r="B37" s="3">
        <f t="shared" si="1"/>
        <v>0.34457825838967571</v>
      </c>
      <c r="C37" s="3">
        <f t="shared" si="7"/>
        <v>0.68451783883563833</v>
      </c>
      <c r="F37" s="20">
        <v>1</v>
      </c>
      <c r="G37" s="26">
        <f t="shared" si="4"/>
        <v>1</v>
      </c>
      <c r="H37" s="26">
        <f t="shared" si="5"/>
        <v>1</v>
      </c>
      <c r="L37" s="22" t="s">
        <v>25</v>
      </c>
      <c r="M37" s="20">
        <f>SUM(M28:M35)</f>
        <v>2400</v>
      </c>
      <c r="N37" s="20">
        <f>SUM(N28:N35)</f>
        <v>2400</v>
      </c>
      <c r="O37" s="15"/>
      <c r="P37" s="15"/>
      <c r="Q37" s="15"/>
      <c r="R37" s="15"/>
      <c r="S37" s="15"/>
      <c r="T37" s="16"/>
    </row>
    <row r="38" spans="1:20" x14ac:dyDescent="0.2">
      <c r="A38" s="3">
        <v>0.5</v>
      </c>
      <c r="B38" s="3">
        <f t="shared" si="1"/>
        <v>0.30853753872598688</v>
      </c>
      <c r="C38" s="3">
        <f t="shared" si="7"/>
        <v>0.65577889429830338</v>
      </c>
      <c r="L38" s="27"/>
      <c r="M38" s="28"/>
      <c r="N38" s="28"/>
      <c r="O38" s="28"/>
      <c r="P38" s="28"/>
      <c r="Q38" s="28"/>
      <c r="R38" s="28"/>
      <c r="S38" s="28"/>
      <c r="T38" s="29"/>
    </row>
    <row r="39" spans="1:20" x14ac:dyDescent="0.2">
      <c r="A39" s="3">
        <v>0.6</v>
      </c>
      <c r="B39" s="3">
        <f t="shared" si="1"/>
        <v>0.27425311775007355</v>
      </c>
      <c r="C39" s="3">
        <f t="shared" si="7"/>
        <v>0.6261107629464594</v>
      </c>
    </row>
    <row r="40" spans="1:20" x14ac:dyDescent="0.2">
      <c r="A40" s="3">
        <v>0.7</v>
      </c>
      <c r="B40" s="3">
        <f t="shared" si="1"/>
        <v>0.24196365222307303</v>
      </c>
      <c r="C40" s="3">
        <f t="shared" si="7"/>
        <v>0.59567578010101718</v>
      </c>
    </row>
    <row r="41" spans="1:20" x14ac:dyDescent="0.2">
      <c r="A41" s="3">
        <v>0.8</v>
      </c>
      <c r="B41" s="3">
        <f t="shared" si="1"/>
        <v>0.21185539858339664</v>
      </c>
      <c r="C41" s="3">
        <f t="shared" si="7"/>
        <v>0.56465023512494361</v>
      </c>
    </row>
    <row r="42" spans="1:20" x14ac:dyDescent="0.2">
      <c r="A42" s="3">
        <v>0.9</v>
      </c>
      <c r="B42" s="3">
        <f t="shared" si="1"/>
        <v>0.18406012534675953</v>
      </c>
      <c r="C42" s="3">
        <f t="shared" si="7"/>
        <v>0.53322132901077779</v>
      </c>
    </row>
    <row r="43" spans="1:20" x14ac:dyDescent="0.2">
      <c r="A43" s="3">
        <v>1</v>
      </c>
      <c r="B43" s="3">
        <f t="shared" si="1"/>
        <v>0.15865525393145696</v>
      </c>
      <c r="C43" s="3">
        <f t="shared" si="7"/>
        <v>0.50158379669284903</v>
      </c>
    </row>
    <row r="44" spans="1:20" x14ac:dyDescent="0.2">
      <c r="A44" s="3">
        <v>1.1000000000000001</v>
      </c>
      <c r="B44" s="3">
        <f t="shared" si="1"/>
        <v>0.13566606094638267</v>
      </c>
      <c r="C44" s="3">
        <f t="shared" si="7"/>
        <v>0.46993629532315295</v>
      </c>
    </row>
    <row r="45" spans="1:20" x14ac:dyDescent="0.2">
      <c r="A45" s="3">
        <v>1.2</v>
      </c>
      <c r="B45" s="3">
        <f t="shared" si="1"/>
        <v>0.11506967022170822</v>
      </c>
      <c r="C45" s="3">
        <f t="shared" si="7"/>
        <v>0.43847766990666082</v>
      </c>
    </row>
    <row r="46" spans="1:20" x14ac:dyDescent="0.2">
      <c r="A46" s="3">
        <v>1.3</v>
      </c>
      <c r="B46" s="3">
        <f t="shared" si="1"/>
        <v>9.6800484585610302E-2</v>
      </c>
      <c r="C46" s="3">
        <f t="shared" si="7"/>
        <v>0.40740321304926641</v>
      </c>
    </row>
    <row r="47" spans="1:20" x14ac:dyDescent="0.2">
      <c r="A47" s="3">
        <v>1.4</v>
      </c>
      <c r="B47" s="3">
        <f t="shared" si="1"/>
        <v>8.0756659233771066E-2</v>
      </c>
      <c r="C47" s="3">
        <f t="shared" si="7"/>
        <v>0.37690103582935164</v>
      </c>
    </row>
    <row r="48" spans="1:20" x14ac:dyDescent="0.2">
      <c r="A48" s="3">
        <v>1.5</v>
      </c>
      <c r="B48" s="3">
        <f t="shared" si="1"/>
        <v>6.6807201268858085E-2</v>
      </c>
      <c r="C48" s="3">
        <f t="shared" si="7"/>
        <v>0.34714866194759109</v>
      </c>
    </row>
    <row r="49" spans="1:7" x14ac:dyDescent="0.2">
      <c r="A49" s="3">
        <v>1.6</v>
      </c>
      <c r="B49" s="3">
        <f t="shared" si="1"/>
        <v>5.4799291699557995E-2</v>
      </c>
      <c r="C49" s="3">
        <f t="shared" si="7"/>
        <v>0.31830994761142128</v>
      </c>
    </row>
    <row r="50" spans="1:7" x14ac:dyDescent="0.2">
      <c r="A50" s="3">
        <v>1.7</v>
      </c>
      <c r="B50" s="3">
        <f t="shared" si="1"/>
        <v>4.4565462758543006E-2</v>
      </c>
      <c r="C50" s="3">
        <f t="shared" si="7"/>
        <v>0.29053241561103471</v>
      </c>
    </row>
    <row r="51" spans="1:7" x14ac:dyDescent="0.2">
      <c r="A51" s="3">
        <v>1.8</v>
      </c>
      <c r="B51" s="3">
        <f t="shared" si="1"/>
        <v>3.5930319112925768E-2</v>
      </c>
      <c r="C51" s="3">
        <f t="shared" si="7"/>
        <v>0.26394507451472204</v>
      </c>
    </row>
    <row r="52" spans="1:7" x14ac:dyDescent="0.2">
      <c r="A52" s="3">
        <v>1.9</v>
      </c>
      <c r="B52" s="3">
        <f t="shared" si="1"/>
        <v>2.8716559816001852E-2</v>
      </c>
      <c r="C52" s="3">
        <f t="shared" si="7"/>
        <v>0.23865677380428496</v>
      </c>
      <c r="G52" s="4"/>
    </row>
    <row r="53" spans="1:7" x14ac:dyDescent="0.2">
      <c r="A53" s="3">
        <v>2</v>
      </c>
      <c r="B53" s="3">
        <f t="shared" si="1"/>
        <v>2.2750131948179209E-2</v>
      </c>
      <c r="C53" s="3">
        <f t="shared" si="7"/>
        <v>0.21475512415405906</v>
      </c>
      <c r="G53" s="20"/>
    </row>
    <row r="54" spans="1:7" x14ac:dyDescent="0.2">
      <c r="A54" s="3">
        <v>2.1</v>
      </c>
      <c r="B54" s="3">
        <f t="shared" si="1"/>
        <v>1.7864420562816563E-2</v>
      </c>
      <c r="C54" s="3">
        <f t="shared" si="7"/>
        <v>0.19230599004528592</v>
      </c>
      <c r="G54" s="20"/>
    </row>
    <row r="55" spans="1:7" x14ac:dyDescent="0.2">
      <c r="A55" s="3">
        <v>2.2000000000000002</v>
      </c>
      <c r="B55" s="3">
        <f t="shared" si="1"/>
        <v>1.390344751349859E-2</v>
      </c>
      <c r="C55" s="3">
        <f t="shared" si="7"/>
        <v>0.17135354059408403</v>
      </c>
      <c r="G55" s="20"/>
    </row>
    <row r="56" spans="1:7" x14ac:dyDescent="0.2">
      <c r="A56" s="3">
        <v>2.2999999999999998</v>
      </c>
      <c r="B56" s="3">
        <f t="shared" si="1"/>
        <v>1.0724110021675837E-2</v>
      </c>
      <c r="C56" s="3">
        <f t="shared" si="7"/>
        <v>0.15192082486085701</v>
      </c>
      <c r="G56" s="20"/>
    </row>
    <row r="57" spans="1:7" x14ac:dyDescent="0.2">
      <c r="A57" s="3">
        <v>2.4</v>
      </c>
      <c r="B57" s="3">
        <f t="shared" si="1"/>
        <v>8.1975359245961554E-3</v>
      </c>
      <c r="C57" s="3">
        <f t="shared" si="7"/>
        <v>0.13401082086139415</v>
      </c>
      <c r="G57" s="20"/>
    </row>
    <row r="58" spans="1:7" x14ac:dyDescent="0.2">
      <c r="A58" s="3">
        <v>2.5000000000000102</v>
      </c>
      <c r="B58" s="3">
        <f t="shared" si="1"/>
        <v>6.2096653257759371E-3</v>
      </c>
      <c r="C58" s="3">
        <f t="shared" si="7"/>
        <v>0.11760789368573366</v>
      </c>
      <c r="G58" s="20"/>
    </row>
    <row r="59" spans="1:7" x14ac:dyDescent="0.2">
      <c r="A59" s="3">
        <v>2.6</v>
      </c>
      <c r="B59" s="3">
        <f t="shared" si="1"/>
        <v>4.661188023718732E-3</v>
      </c>
      <c r="C59" s="3">
        <f t="shared" si="7"/>
        <v>0.10267958800238208</v>
      </c>
      <c r="G59" s="20"/>
    </row>
    <row r="60" spans="1:7" x14ac:dyDescent="0.2">
      <c r="A60" s="3">
        <v>2.7</v>
      </c>
      <c r="B60" s="3">
        <f t="shared" si="1"/>
        <v>3.4669738030406183E-3</v>
      </c>
      <c r="C60" s="3">
        <f t="shared" si="7"/>
        <v>8.9178674003939307E-2</v>
      </c>
    </row>
    <row r="61" spans="1:7" x14ac:dyDescent="0.2">
      <c r="A61" s="3">
        <v>2.80000000000001</v>
      </c>
      <c r="B61" s="3">
        <f t="shared" si="1"/>
        <v>2.5551303304278683E-3</v>
      </c>
      <c r="C61" s="3">
        <f t="shared" si="7"/>
        <v>7.7045363529364086E-2</v>
      </c>
    </row>
    <row r="62" spans="1:7" x14ac:dyDescent="0.2">
      <c r="A62" s="3">
        <v>2.9000000000000101</v>
      </c>
      <c r="B62" s="3">
        <f t="shared" si="1"/>
        <v>1.8658133003839339E-3</v>
      </c>
      <c r="C62" s="3">
        <f t="shared" si="7"/>
        <v>6.6209614461833377E-2</v>
      </c>
    </row>
    <row r="63" spans="1:7" x14ac:dyDescent="0.2">
      <c r="A63" s="3">
        <v>3.0000000000000102</v>
      </c>
      <c r="B63" s="3">
        <f t="shared" si="1"/>
        <v>1.3498980316301035E-3</v>
      </c>
      <c r="C63" s="3">
        <f t="shared" si="7"/>
        <v>5.6593446154799332E-2</v>
      </c>
    </row>
    <row r="64" spans="1:7" x14ac:dyDescent="0.2">
      <c r="A64" s="3">
        <v>3.1</v>
      </c>
      <c r="B64" s="3">
        <f t="shared" si="1"/>
        <v>9.6760321321831544E-4</v>
      </c>
      <c r="C64" s="3">
        <f t="shared" si="7"/>
        <v>4.8113196047622431E-2</v>
      </c>
    </row>
    <row r="65" spans="1:18" x14ac:dyDescent="0.2">
      <c r="A65" s="3">
        <v>3.2000000000000099</v>
      </c>
      <c r="B65" s="3">
        <f t="shared" si="1"/>
        <v>6.8713793791586042E-4</v>
      </c>
      <c r="C65" s="3">
        <f t="shared" si="7"/>
        <v>4.0681657166987906E-2</v>
      </c>
    </row>
    <row r="66" spans="1:18" x14ac:dyDescent="0.2">
      <c r="A66" s="3">
        <v>3.30000000000001</v>
      </c>
      <c r="B66" s="3">
        <f t="shared" si="1"/>
        <v>4.8342414238378151E-4</v>
      </c>
      <c r="C66" s="3">
        <f t="shared" si="7"/>
        <v>3.4210047194287441E-2</v>
      </c>
    </row>
    <row r="67" spans="1:18" x14ac:dyDescent="0.2">
      <c r="A67" s="3">
        <v>3.4000000000000101</v>
      </c>
      <c r="B67" s="3">
        <f t="shared" si="1"/>
        <v>3.3692926567685522E-4</v>
      </c>
      <c r="C67" s="3">
        <f t="shared" ref="C67:C103" si="8">1-NORMDIST(A67,$F$6,$F$7,1)</f>
        <v>2.8609771532254302E-2</v>
      </c>
    </row>
    <row r="68" spans="1:18" x14ac:dyDescent="0.2">
      <c r="A68" s="3">
        <v>3.5000000000000102</v>
      </c>
      <c r="B68" s="3">
        <f t="shared" ref="B68:B103" si="9">1-NORMDIST(A68,0,1,1)</f>
        <v>2.3262907903554009E-4</v>
      </c>
      <c r="C68" s="3">
        <f t="shared" si="8"/>
        <v>2.3793954684118268E-2</v>
      </c>
    </row>
    <row r="69" spans="1:18" x14ac:dyDescent="0.2">
      <c r="A69" s="3">
        <v>3.6000000000000099</v>
      </c>
      <c r="B69" s="3">
        <f t="shared" si="9"/>
        <v>1.5910859015755285E-4</v>
      </c>
      <c r="C69" s="3">
        <f t="shared" si="8"/>
        <v>1.9678725693408561E-2</v>
      </c>
    </row>
    <row r="70" spans="1:18" x14ac:dyDescent="0.2">
      <c r="A70" s="3">
        <v>3.7000000000000099</v>
      </c>
      <c r="B70" s="3">
        <f t="shared" si="9"/>
        <v>1.0779973347740945E-4</v>
      </c>
      <c r="C70" s="3">
        <f t="shared" si="8"/>
        <v>1.6184253905973889E-2</v>
      </c>
      <c r="D70" s="44" t="s">
        <v>30</v>
      </c>
      <c r="E70" s="7" t="s">
        <v>31</v>
      </c>
      <c r="M70" s="3" t="s">
        <v>28</v>
      </c>
    </row>
    <row r="71" spans="1:18" x14ac:dyDescent="0.2">
      <c r="A71" s="3">
        <v>3.80000000000001</v>
      </c>
      <c r="B71" s="3">
        <f t="shared" si="9"/>
        <v>7.2348043925085648E-5</v>
      </c>
      <c r="C71" s="3">
        <f t="shared" si="8"/>
        <v>1.3235540542114843E-2</v>
      </c>
    </row>
    <row r="72" spans="1:18" x14ac:dyDescent="0.2">
      <c r="A72" s="3">
        <v>3.9000000000000101</v>
      </c>
      <c r="B72" s="3">
        <f t="shared" si="9"/>
        <v>4.8096344017589665E-5</v>
      </c>
      <c r="C72" s="3">
        <f t="shared" si="8"/>
        <v>1.0762979257552874E-2</v>
      </c>
      <c r="M72" s="3" t="s">
        <v>32</v>
      </c>
      <c r="R72" s="3" t="s">
        <v>48</v>
      </c>
    </row>
    <row r="73" spans="1:18" x14ac:dyDescent="0.2">
      <c r="A73" s="3">
        <v>4.0000000000000098</v>
      </c>
      <c r="B73" s="3">
        <f t="shared" si="9"/>
        <v>3.1671241833119979E-5</v>
      </c>
      <c r="C73" s="3">
        <f t="shared" si="8"/>
        <v>8.7027048941209495E-3</v>
      </c>
      <c r="M73" s="3" t="s">
        <v>42</v>
      </c>
    </row>
    <row r="74" spans="1:18" x14ac:dyDescent="0.2">
      <c r="A74" s="3">
        <v>4.1000000000000103</v>
      </c>
      <c r="B74" s="3">
        <f t="shared" si="9"/>
        <v>2.0657506912491463E-5</v>
      </c>
      <c r="C74" s="3">
        <f t="shared" si="8"/>
        <v>6.9967539476334384E-3</v>
      </c>
      <c r="F74" s="3">
        <v>0</v>
      </c>
      <c r="M74" s="3" t="s">
        <v>36</v>
      </c>
      <c r="R74" s="3" t="s">
        <v>51</v>
      </c>
    </row>
    <row r="75" spans="1:18" x14ac:dyDescent="0.2">
      <c r="A75" s="3">
        <v>4.2000000000000099</v>
      </c>
      <c r="B75" s="3">
        <f t="shared" si="9"/>
        <v>1.3345749015902797E-5</v>
      </c>
      <c r="C75" s="3">
        <f t="shared" si="8"/>
        <v>5.5930629762973583E-3</v>
      </c>
      <c r="F75" s="3">
        <v>1</v>
      </c>
    </row>
    <row r="76" spans="1:18" x14ac:dyDescent="0.2">
      <c r="A76" s="3">
        <v>4.3000000000000096</v>
      </c>
      <c r="B76" s="3">
        <f t="shared" si="9"/>
        <v>8.5399054710055822E-6</v>
      </c>
      <c r="C76" s="3">
        <f t="shared" si="8"/>
        <v>4.445332377023381E-3</v>
      </c>
    </row>
    <row r="77" spans="1:18" x14ac:dyDescent="0.2">
      <c r="A77" s="3">
        <v>4.4000000000000101</v>
      </c>
      <c r="B77" s="3">
        <f t="shared" si="9"/>
        <v>5.4125439077346016E-6</v>
      </c>
      <c r="C77" s="3">
        <f t="shared" si="8"/>
        <v>3.5127828619048174E-3</v>
      </c>
      <c r="M77" s="3" t="s">
        <v>33</v>
      </c>
      <c r="N77" s="10">
        <f>SLOPE(J30:J36,I30:I36)</f>
        <v>0.78464320765770001</v>
      </c>
    </row>
    <row r="78" spans="1:18" x14ac:dyDescent="0.2">
      <c r="A78" s="3">
        <v>4.5000000000000098</v>
      </c>
      <c r="B78" s="3">
        <f t="shared" si="9"/>
        <v>3.3976731247387093E-6</v>
      </c>
      <c r="C78" s="3">
        <f t="shared" si="8"/>
        <v>2.7598307998381033E-3</v>
      </c>
      <c r="M78" s="3" t="s">
        <v>34</v>
      </c>
      <c r="N78" s="10">
        <f>INTERCEPT(J30:J36,I30:I36)</f>
        <v>0.79425405484826017</v>
      </c>
      <c r="P78" s="3" t="s">
        <v>37</v>
      </c>
    </row>
    <row r="79" spans="1:18" x14ac:dyDescent="0.2">
      <c r="A79" s="3">
        <v>4.6000000000000103</v>
      </c>
      <c r="B79" s="3">
        <f t="shared" si="9"/>
        <v>2.1124547024964357E-6</v>
      </c>
      <c r="C79" s="3">
        <f t="shared" si="8"/>
        <v>2.1557065910282613E-3</v>
      </c>
      <c r="M79" s="3" t="s">
        <v>35</v>
      </c>
      <c r="N79" s="10">
        <f>SQRT(2/(1+N77^2))*N78</f>
        <v>0.88368764877307115</v>
      </c>
    </row>
    <row r="80" spans="1:18" x14ac:dyDescent="0.2">
      <c r="A80" s="3">
        <v>4.7000000000000099</v>
      </c>
      <c r="B80" s="3">
        <f t="shared" si="9"/>
        <v>1.3008074538634062E-6</v>
      </c>
      <c r="C80" s="3">
        <f t="shared" si="8"/>
        <v>1.6740376561348302E-3</v>
      </c>
    </row>
    <row r="81" spans="1:16" x14ac:dyDescent="0.2">
      <c r="A81" s="3">
        <v>4.8000000000000096</v>
      </c>
      <c r="B81" s="3">
        <f t="shared" si="9"/>
        <v>7.9332815194899098E-7</v>
      </c>
      <c r="C81" s="3">
        <f t="shared" si="8"/>
        <v>1.2924146737557374E-3</v>
      </c>
      <c r="M81" s="3" t="s">
        <v>46</v>
      </c>
      <c r="N81" s="10">
        <f>_xlfn.NORM.S.DIST(N79/SQRT(2),TRUE)</f>
        <v>0.73396902817419174</v>
      </c>
      <c r="P81" s="3" t="s">
        <v>47</v>
      </c>
    </row>
    <row r="82" spans="1:16" x14ac:dyDescent="0.2">
      <c r="A82" s="3">
        <v>4.9000000000000101</v>
      </c>
      <c r="B82" s="3">
        <f t="shared" si="9"/>
        <v>4.7918327661378157E-7</v>
      </c>
      <c r="C82" s="3">
        <f t="shared" si="8"/>
        <v>9.9195659194750707E-4</v>
      </c>
    </row>
    <row r="83" spans="1:16" x14ac:dyDescent="0.2">
      <c r="A83" s="3">
        <v>5.0000000000000098</v>
      </c>
      <c r="B83" s="3">
        <f t="shared" si="9"/>
        <v>2.8665157192353519E-7</v>
      </c>
      <c r="C83" s="3">
        <f t="shared" si="8"/>
        <v>7.5688684246355553E-4</v>
      </c>
    </row>
    <row r="84" spans="1:16" x14ac:dyDescent="0.2">
      <c r="A84" s="3">
        <v>5.1000000000000103</v>
      </c>
      <c r="B84" s="3">
        <f t="shared" si="9"/>
        <v>1.698267406702314E-7</v>
      </c>
      <c r="C84" s="3">
        <f t="shared" si="8"/>
        <v>5.7413023667185481E-4</v>
      </c>
    </row>
    <row r="85" spans="1:16" x14ac:dyDescent="0.2">
      <c r="A85" s="3">
        <v>5.2000000000000099</v>
      </c>
      <c r="B85" s="3">
        <f t="shared" si="9"/>
        <v>9.9644263173992442E-8</v>
      </c>
      <c r="C85" s="3">
        <f t="shared" si="8"/>
        <v>4.3293732073412805E-4</v>
      </c>
    </row>
    <row r="86" spans="1:16" x14ac:dyDescent="0.2">
      <c r="A86" s="3">
        <v>5.3000000000000096</v>
      </c>
      <c r="B86" s="3">
        <f t="shared" si="9"/>
        <v>5.7901340388966105E-8</v>
      </c>
      <c r="C86" s="3">
        <f t="shared" si="8"/>
        <v>3.2454058208331027E-4</v>
      </c>
    </row>
    <row r="87" spans="1:16" x14ac:dyDescent="0.2">
      <c r="A87" s="3">
        <v>5.4000000000000101</v>
      </c>
      <c r="B87" s="3">
        <f t="shared" si="9"/>
        <v>3.3320448511453549E-8</v>
      </c>
      <c r="C87" s="3">
        <f t="shared" si="8"/>
        <v>2.4184486676193107E-4</v>
      </c>
    </row>
    <row r="88" spans="1:16" x14ac:dyDescent="0.2">
      <c r="A88" s="3">
        <v>5.5000000000000098</v>
      </c>
      <c r="B88" s="3">
        <f t="shared" si="9"/>
        <v>1.8989562478033406E-8</v>
      </c>
      <c r="C88" s="3">
        <f t="shared" si="8"/>
        <v>1.7915269934409839E-4</v>
      </c>
    </row>
    <row r="89" spans="1:16" x14ac:dyDescent="0.2">
      <c r="A89" s="3">
        <v>5.6000000000000103</v>
      </c>
      <c r="B89" s="3">
        <f t="shared" si="9"/>
        <v>1.0717590259723409E-8</v>
      </c>
      <c r="C89" s="3">
        <f t="shared" si="8"/>
        <v>1.3192388478944217E-4</v>
      </c>
    </row>
    <row r="90" spans="1:16" x14ac:dyDescent="0.2">
      <c r="A90" s="3">
        <v>5.7000000000000099</v>
      </c>
      <c r="B90" s="3">
        <f t="shared" si="9"/>
        <v>5.9903714211273495E-9</v>
      </c>
      <c r="C90" s="3">
        <f t="shared" si="8"/>
        <v>9.6567790080270832E-5</v>
      </c>
    </row>
    <row r="91" spans="1:16" x14ac:dyDescent="0.2">
      <c r="A91" s="3">
        <v>5.8000000000000096</v>
      </c>
      <c r="B91" s="3">
        <f t="shared" si="9"/>
        <v>3.3157460110899706E-9</v>
      </c>
      <c r="C91" s="3">
        <f t="shared" si="8"/>
        <v>7.0266017670794767E-5</v>
      </c>
    </row>
    <row r="92" spans="1:16" x14ac:dyDescent="0.2">
      <c r="A92" s="3">
        <v>5.9000000000000101</v>
      </c>
      <c r="B92" s="3">
        <f t="shared" si="9"/>
        <v>1.8175078109194942E-9</v>
      </c>
      <c r="C92" s="3">
        <f t="shared" si="8"/>
        <v>5.0822751330836802E-5</v>
      </c>
    </row>
    <row r="93" spans="1:16" x14ac:dyDescent="0.2">
      <c r="A93" s="3">
        <v>6.0000000000000098</v>
      </c>
      <c r="B93" s="3">
        <f t="shared" si="9"/>
        <v>9.8658770042447941E-10</v>
      </c>
      <c r="C93" s="3">
        <f t="shared" si="8"/>
        <v>3.6539834154192263E-5</v>
      </c>
    </row>
    <row r="94" spans="1:16" x14ac:dyDescent="0.2">
      <c r="A94" s="3">
        <v>6.1000000000000103</v>
      </c>
      <c r="B94" s="3">
        <f t="shared" si="9"/>
        <v>5.3034232561088857E-10</v>
      </c>
      <c r="C94" s="3">
        <f t="shared" si="8"/>
        <v>2.6113585149700747E-5</v>
      </c>
    </row>
    <row r="95" spans="1:16" x14ac:dyDescent="0.2">
      <c r="A95" s="3">
        <v>6.2000000000000099</v>
      </c>
      <c r="B95" s="3">
        <f t="shared" si="9"/>
        <v>2.8231583737436949E-10</v>
      </c>
      <c r="C95" s="3">
        <f t="shared" si="8"/>
        <v>1.8550434524255976E-5</v>
      </c>
    </row>
    <row r="96" spans="1:16" x14ac:dyDescent="0.2">
      <c r="A96" s="3">
        <v>6.3000000000000096</v>
      </c>
      <c r="B96" s="3">
        <f t="shared" si="9"/>
        <v>1.488228429380456E-10</v>
      </c>
      <c r="C96" s="3">
        <f t="shared" si="8"/>
        <v>1.3098622306140228E-5</v>
      </c>
    </row>
    <row r="97" spans="1:3" x14ac:dyDescent="0.2">
      <c r="A97" s="3">
        <v>6.4000000000000101</v>
      </c>
      <c r="B97" s="3">
        <f t="shared" si="9"/>
        <v>7.7688522281960104E-11</v>
      </c>
      <c r="C97" s="3">
        <f t="shared" si="8"/>
        <v>9.1934292448803134E-6</v>
      </c>
    </row>
    <row r="98" spans="1:3" x14ac:dyDescent="0.2">
      <c r="A98" s="3">
        <v>6.5000000000000098</v>
      </c>
      <c r="B98" s="3">
        <f t="shared" si="9"/>
        <v>4.0159986447463325E-11</v>
      </c>
      <c r="C98" s="3">
        <f t="shared" si="8"/>
        <v>6.4136672649484083E-6</v>
      </c>
    </row>
    <row r="99" spans="1:3" x14ac:dyDescent="0.2">
      <c r="A99" s="3">
        <v>6.6000000000000103</v>
      </c>
      <c r="B99" s="3">
        <f t="shared" si="9"/>
        <v>2.0557888724681561E-11</v>
      </c>
      <c r="C99" s="3">
        <f t="shared" si="8"/>
        <v>4.4474287759221909E-6</v>
      </c>
    </row>
    <row r="100" spans="1:3" x14ac:dyDescent="0.2">
      <c r="A100" s="3">
        <v>6.7000000000000099</v>
      </c>
      <c r="B100" s="3">
        <f t="shared" si="9"/>
        <v>1.0420997398341569E-11</v>
      </c>
      <c r="C100" s="3">
        <f t="shared" si="8"/>
        <v>3.0653644524925028E-6</v>
      </c>
    </row>
    <row r="101" spans="1:3" x14ac:dyDescent="0.2">
      <c r="A101" s="3">
        <v>6.8000000000000096</v>
      </c>
      <c r="B101" s="3">
        <f t="shared" si="9"/>
        <v>5.2309268028238876E-12</v>
      </c>
      <c r="C101" s="3">
        <f t="shared" si="8"/>
        <v>2.1000166779971963E-6</v>
      </c>
    </row>
    <row r="102" spans="1:3" x14ac:dyDescent="0.2">
      <c r="A102" s="3">
        <v>6.9000000000000101</v>
      </c>
      <c r="B102" s="3">
        <f t="shared" si="9"/>
        <v>2.6001423236721166E-12</v>
      </c>
      <c r="C102" s="3">
        <f t="shared" si="8"/>
        <v>1.429973448541233E-6</v>
      </c>
    </row>
    <row r="103" spans="1:3" x14ac:dyDescent="0.2">
      <c r="A103" s="3">
        <v>7</v>
      </c>
      <c r="B103" s="3">
        <f t="shared" si="9"/>
        <v>1.2798651027878805E-12</v>
      </c>
      <c r="C103" s="3">
        <f t="shared" si="8"/>
        <v>9.6782092773306516E-7</v>
      </c>
    </row>
  </sheetData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SDT Distributions</vt:lpstr>
      <vt:lpstr>SDT ROC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Wixtedlab</dc:creator>
  <cp:lastModifiedBy>John Wixted</cp:lastModifiedBy>
  <dcterms:created xsi:type="dcterms:W3CDTF">2012-10-29T20:04:16Z</dcterms:created>
  <dcterms:modified xsi:type="dcterms:W3CDTF">2014-10-20T19:24:59Z</dcterms:modified>
</cp:coreProperties>
</file>